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ummary" sheetId="1" r:id="rId1"/>
    <sheet name="ACTPER" sheetId="2" r:id="rId2"/>
  </sheets>
  <definedNames>
    <definedName name="NvsASD">"V2004-12-10"</definedName>
    <definedName name="NvsAutoDrillOk">"VY"</definedName>
    <definedName name="NvsDrillHyperLink" localSheetId="1">"https://cmsfin.csufresno.edu/psp/ffreprd/EMPLOYEE/ERP/c/REPORT_BOOKS.IC_RUN_DRILLDOWN.GBL?Action=A&amp;NVS_INSTANCE=16483_10532"</definedName>
    <definedName name="NvsDrillHyperLink" localSheetId="0">"https://cmsfin.csufresno.edu/psp/ffreprd/EMPLOYEE/ERP/c/REPORT_BOOKS.IC_RUN_DRILLDOWN.GBL?Action=A&amp;NVS_INSTANCE=16481_10528"</definedName>
    <definedName name="NvsElapsedTime" localSheetId="1">0.000312500000291038</definedName>
    <definedName name="NvsElapsedTime">0.000370370369637385</definedName>
    <definedName name="NvsEndTime" localSheetId="1">38331.4460300926</definedName>
    <definedName name="NvsEndTime">38331.4440625</definedName>
    <definedName name="NvsInstLang">"VENG"</definedName>
    <definedName name="NvsInstSpec" localSheetId="1">"%,QFR_LEDGER_KK_ACT,CA.POSTED_TOTAL_AMT,SALLBUDYRS,FDEPTID,TORG_BUD,N80000,FACCOUNT,TRPT_ACCT_BUD,NALL,FDEPTID,TORG_BUD,NALL,FFUND_CODE,V00104"</definedName>
    <definedName name="NvsInstSpec">"%,FDEPTID,TORG_BUD,NALL,FFUND_CODE,V00104"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 localSheetId="1">"V1992-12-10"</definedName>
    <definedName name="NvsPanelEffdt">"V2004-11-21"</definedName>
    <definedName name="NvsPanelSetid" localSheetId="1">"VNEWGN"</definedName>
    <definedName name="NvsPanelSetid">"VFRSNO"</definedName>
    <definedName name="NvsParentRef">"[R70.xls]Sheet1!$L$214"</definedName>
    <definedName name="NvsReqBU">"VFRSNO"</definedName>
    <definedName name="NvsReqBUOnly">"VY"</definedName>
    <definedName name="NvsSheetType" localSheetId="1">"M"</definedName>
    <definedName name="NvsSheetType" localSheetId="0">"M"</definedName>
    <definedName name="NvsTransLed">"VN"</definedName>
    <definedName name="NvsTreeASD">"V2004-12-10"</definedName>
    <definedName name="NvsValTbl.SCENARIO">"BD_SCENARIO_TBL"</definedName>
    <definedName name="_xlnm.Print_Titles" localSheetId="1">'ACTPER'!$C:$E,'ACTPER'!$2:$6</definedName>
  </definedNames>
  <calcPr fullCalcOnLoad="1"/>
</workbook>
</file>

<file path=xl/sharedStrings.xml><?xml version="1.0" encoding="utf-8"?>
<sst xmlns="http://schemas.openxmlformats.org/spreadsheetml/2006/main" count="907" uniqueCount="878">
  <si>
    <t>Business Unit:</t>
  </si>
  <si>
    <t>Report:</t>
  </si>
  <si>
    <t>As of Date:</t>
  </si>
  <si>
    <t>For Fund:</t>
  </si>
  <si>
    <t>Run Date:</t>
  </si>
  <si>
    <t>Fiscal Year:</t>
  </si>
  <si>
    <t>Division</t>
  </si>
  <si>
    <t>Description</t>
  </si>
  <si>
    <t>Pre-Encumbrances</t>
  </si>
  <si>
    <t>Encumbrances</t>
  </si>
  <si>
    <t>Actuals</t>
  </si>
  <si>
    <t>%,AFT,FDESCR</t>
  </si>
  <si>
    <t>%,LDETAIL,FSCENARIO,VUPDATED</t>
  </si>
  <si>
    <t>%,QFR_LEDGER_KK_ENC,CA.POSTED_TOTAL_AMT</t>
  </si>
  <si>
    <t>%,QFR_LEDGER_KK_ACT,CA.POSTED_TOTAL_AMT</t>
  </si>
  <si>
    <t>%,AFT,FDEPTID</t>
  </si>
  <si>
    <t>Account Type:</t>
  </si>
  <si>
    <t>%,C</t>
  </si>
  <si>
    <t>President</t>
  </si>
  <si>
    <t>Provot &amp; Vp Academic Affairs</t>
  </si>
  <si>
    <t>Administrative Services</t>
  </si>
  <si>
    <t>VP For University Advancement</t>
  </si>
  <si>
    <t>VP of Student Affairs</t>
  </si>
  <si>
    <t>Centrally Monitored</t>
  </si>
  <si>
    <t>Information Technology</t>
  </si>
  <si>
    <t>%,LACTUALS,SALLBUDYRS</t>
  </si>
  <si>
    <t>%,LDETAIL,FSCENARIO,VORIGINAL</t>
  </si>
  <si>
    <t>Budget Available</t>
  </si>
  <si>
    <t>Budget Original</t>
  </si>
  <si>
    <t>Budget Adjustment</t>
  </si>
  <si>
    <t>Budget Current</t>
  </si>
  <si>
    <t>Total</t>
  </si>
  <si>
    <t>%,FDEPTID,TORG_BUD,XDYYNYY01,N10000,FACCOUNT,TRPT_ACCT_BUD,NALL</t>
  </si>
  <si>
    <t>%,FDEPTID,TORG_BUD,XDYYNYY01,N20000,FACCOUNT,TRPT_ACCT_BUD,NALL</t>
  </si>
  <si>
    <t>%,FDEPTID,TORG_BUD,XDYYNYY01,N40000,FACCOUNT,TRPT_ACCT_BUD,NALL</t>
  </si>
  <si>
    <t>%,FDEPTID,TORG_BUD,XDYYNYY01,N50000,FACCOUNT,TRPT_ACCT_BUD,NALL</t>
  </si>
  <si>
    <t>%,FDEPTID,TORG_BUD,XDYYNYY01,N60000,FACCOUNT,TRPT_ACCT_BUD,NALL</t>
  </si>
  <si>
    <t>%,FDEPTID,TORG_BUD,XDYYNYY01,N70000,FACCOUNT,TRPT_ACCT_BUD,NALL</t>
  </si>
  <si>
    <t>%,FDEPTID,TORG_BUD,XDYYNYY01,N80000,FACCOUNT,TRPT_ACCT_BUD,NALL</t>
  </si>
  <si>
    <t>ALL</t>
  </si>
  <si>
    <t>%,V10000</t>
  </si>
  <si>
    <t>%,V10101</t>
  </si>
  <si>
    <t>%,V10102</t>
  </si>
  <si>
    <t>%,V11104</t>
  </si>
  <si>
    <t>%,V12105</t>
  </si>
  <si>
    <t>%,V20000</t>
  </si>
  <si>
    <t>%,V20120</t>
  </si>
  <si>
    <t>%,V20121</t>
  </si>
  <si>
    <t>%,V20124</t>
  </si>
  <si>
    <t>%,V21125</t>
  </si>
  <si>
    <t>%,V21126</t>
  </si>
  <si>
    <t>%,V21127</t>
  </si>
  <si>
    <t>%,V21128</t>
  </si>
  <si>
    <t>%,V21129</t>
  </si>
  <si>
    <t>%,V21830</t>
  </si>
  <si>
    <t>%,V21831</t>
  </si>
  <si>
    <t>%,V22130</t>
  </si>
  <si>
    <t>%,V22131</t>
  </si>
  <si>
    <t>%,V22132</t>
  </si>
  <si>
    <t>%,V22134</t>
  </si>
  <si>
    <t>%,V23155</t>
  </si>
  <si>
    <t>%,V24160</t>
  </si>
  <si>
    <t>%,V25165</t>
  </si>
  <si>
    <t>%,V25166</t>
  </si>
  <si>
    <t>%,V25167</t>
  </si>
  <si>
    <t>%,V26170</t>
  </si>
  <si>
    <t>%,V27175</t>
  </si>
  <si>
    <t>%,V28180</t>
  </si>
  <si>
    <t>%,V28181</t>
  </si>
  <si>
    <t>%,V28182</t>
  </si>
  <si>
    <t>%,V28183</t>
  </si>
  <si>
    <t>%,V28184</t>
  </si>
  <si>
    <t>%,V28185</t>
  </si>
  <si>
    <t>%,V28186</t>
  </si>
  <si>
    <t>%,V28187</t>
  </si>
  <si>
    <t>%,V28188</t>
  </si>
  <si>
    <t>%,V28189</t>
  </si>
  <si>
    <t>%,V29210</t>
  </si>
  <si>
    <t>%,V29211</t>
  </si>
  <si>
    <t>%,V29212</t>
  </si>
  <si>
    <t>%,V29214</t>
  </si>
  <si>
    <t>%,V29215</t>
  </si>
  <si>
    <t>%,V29216</t>
  </si>
  <si>
    <t>%,V29217</t>
  </si>
  <si>
    <t>%,V29218</t>
  </si>
  <si>
    <t>%,V29219</t>
  </si>
  <si>
    <t>%,V30200</t>
  </si>
  <si>
    <t>%,V30201</t>
  </si>
  <si>
    <t>%,V30202</t>
  </si>
  <si>
    <t>%,V30203</t>
  </si>
  <si>
    <t>%,V30204</t>
  </si>
  <si>
    <t>%,V31220</t>
  </si>
  <si>
    <t>%,V31221</t>
  </si>
  <si>
    <t>%,V31222</t>
  </si>
  <si>
    <t>%,V31223</t>
  </si>
  <si>
    <t>%,V31224</t>
  </si>
  <si>
    <t>%,V31225</t>
  </si>
  <si>
    <t>%,V31227</t>
  </si>
  <si>
    <t>%,V31228</t>
  </si>
  <si>
    <t>%,V32240</t>
  </si>
  <si>
    <t>%,V32241</t>
  </si>
  <si>
    <t>%,V32242</t>
  </si>
  <si>
    <t>%,V32243</t>
  </si>
  <si>
    <t>%,V32244</t>
  </si>
  <si>
    <t>%,V32245</t>
  </si>
  <si>
    <t>%,V32246</t>
  </si>
  <si>
    <t>%,V32247</t>
  </si>
  <si>
    <t>%,V33250</t>
  </si>
  <si>
    <t>%,V33251</t>
  </si>
  <si>
    <t>%,V33252</t>
  </si>
  <si>
    <t>%,V33253</t>
  </si>
  <si>
    <t>%,V33254</t>
  </si>
  <si>
    <t>%,V33255</t>
  </si>
  <si>
    <t>%,V33256</t>
  </si>
  <si>
    <t>%,V33257</t>
  </si>
  <si>
    <t>%,V33258</t>
  </si>
  <si>
    <t>%,V33260</t>
  </si>
  <si>
    <t>%,V33261</t>
  </si>
  <si>
    <t>%,V33262</t>
  </si>
  <si>
    <t>%,V33265</t>
  </si>
  <si>
    <t>%,V34270</t>
  </si>
  <si>
    <t>%,V34271</t>
  </si>
  <si>
    <t>%,V34272</t>
  </si>
  <si>
    <t>%,V34273</t>
  </si>
  <si>
    <t>%,V34274</t>
  </si>
  <si>
    <t>%,V34275</t>
  </si>
  <si>
    <t>%,V34276</t>
  </si>
  <si>
    <t>%,V34277</t>
  </si>
  <si>
    <t>%,V34278</t>
  </si>
  <si>
    <t>%,V34283</t>
  </si>
  <si>
    <t>%,V34284</t>
  </si>
  <si>
    <t>%,V35300</t>
  </si>
  <si>
    <t>%,V35301</t>
  </si>
  <si>
    <t>%,V35302</t>
  </si>
  <si>
    <t>%,V35303</t>
  </si>
  <si>
    <t>%,V35304</t>
  </si>
  <si>
    <t>%,V35305</t>
  </si>
  <si>
    <t>%,V35306</t>
  </si>
  <si>
    <t>%,V35307</t>
  </si>
  <si>
    <t>%,V35308</t>
  </si>
  <si>
    <t>%,V35309</t>
  </si>
  <si>
    <t>%,V35310</t>
  </si>
  <si>
    <t>%,V35311</t>
  </si>
  <si>
    <t>%,V35312</t>
  </si>
  <si>
    <t>%,V35313</t>
  </si>
  <si>
    <t>%,V36320</t>
  </si>
  <si>
    <t>%,V37325</t>
  </si>
  <si>
    <t>%,V38331</t>
  </si>
  <si>
    <t>%,V38335</t>
  </si>
  <si>
    <t>%,V40000</t>
  </si>
  <si>
    <t>%,V40400</t>
  </si>
  <si>
    <t>%,V40401</t>
  </si>
  <si>
    <t>%,V41405</t>
  </si>
  <si>
    <t>%,V41406</t>
  </si>
  <si>
    <t>%,V41407</t>
  </si>
  <si>
    <t>%,V41408</t>
  </si>
  <si>
    <t>%,V41409</t>
  </si>
  <si>
    <t>%,V41410</t>
  </si>
  <si>
    <t>%,V42415</t>
  </si>
  <si>
    <t>%,V42416</t>
  </si>
  <si>
    <t>%,V42417</t>
  </si>
  <si>
    <t>%,V42418</t>
  </si>
  <si>
    <t>%,V42419</t>
  </si>
  <si>
    <t>%,V42420</t>
  </si>
  <si>
    <t>%,V42421</t>
  </si>
  <si>
    <t>%,V42422</t>
  </si>
  <si>
    <t>%,V42423</t>
  </si>
  <si>
    <t>%,V43425</t>
  </si>
  <si>
    <t>%,V43428</t>
  </si>
  <si>
    <t>%,V43430</t>
  </si>
  <si>
    <t>%,V43442</t>
  </si>
  <si>
    <t>%,V45435</t>
  </si>
  <si>
    <t>%,V45436</t>
  </si>
  <si>
    <t>%,V45437</t>
  </si>
  <si>
    <t>%,V45438</t>
  </si>
  <si>
    <t>%,V45439</t>
  </si>
  <si>
    <t>%,V50000</t>
  </si>
  <si>
    <t>%,V50450</t>
  </si>
  <si>
    <t>%,V50452</t>
  </si>
  <si>
    <t>%,V50453</t>
  </si>
  <si>
    <t>%,V50456</t>
  </si>
  <si>
    <t>%,V50457</t>
  </si>
  <si>
    <t>%,V60000</t>
  </si>
  <si>
    <t>%,V60470</t>
  </si>
  <si>
    <t>%,V60471</t>
  </si>
  <si>
    <t>%,V60472</t>
  </si>
  <si>
    <t>%,V60473</t>
  </si>
  <si>
    <t>%,V61475</t>
  </si>
  <si>
    <t>%,V61492</t>
  </si>
  <si>
    <t>%,V62480</t>
  </si>
  <si>
    <t>%,V62481</t>
  </si>
  <si>
    <t>%,V62483</t>
  </si>
  <si>
    <t>%,V62485</t>
  </si>
  <si>
    <t>%,V62489</t>
  </si>
  <si>
    <t>%,V63490</t>
  </si>
  <si>
    <t>%,V63491</t>
  </si>
  <si>
    <t>%,V63492</t>
  </si>
  <si>
    <t>%,V63493</t>
  </si>
  <si>
    <t>%,V63494</t>
  </si>
  <si>
    <t>%,V64493</t>
  </si>
  <si>
    <t>%,V64500</t>
  </si>
  <si>
    <t>%,V64501</t>
  </si>
  <si>
    <t>%,V64502</t>
  </si>
  <si>
    <t>%,V64503</t>
  </si>
  <si>
    <t>%,V64504</t>
  </si>
  <si>
    <t>%,V64506</t>
  </si>
  <si>
    <t>%,V65490</t>
  </si>
  <si>
    <t>%,V00000</t>
  </si>
  <si>
    <t>%,V70000</t>
  </si>
  <si>
    <t>%,V70010</t>
  </si>
  <si>
    <t>%,V70011</t>
  </si>
  <si>
    <t>%,V70012</t>
  </si>
  <si>
    <t>%,V70013</t>
  </si>
  <si>
    <t>%,V70014</t>
  </si>
  <si>
    <t>%,V70015</t>
  </si>
  <si>
    <t>%,V70020</t>
  </si>
  <si>
    <t>%,V70021</t>
  </si>
  <si>
    <t>%,V70022</t>
  </si>
  <si>
    <t>%,V70024</t>
  </si>
  <si>
    <t>%,V70025</t>
  </si>
  <si>
    <t>%,V70065</t>
  </si>
  <si>
    <t>%,V80000</t>
  </si>
  <si>
    <t>%,V81600</t>
  </si>
  <si>
    <t>%,V82330</t>
  </si>
  <si>
    <t>%,V82605</t>
  </si>
  <si>
    <t>%,V83440</t>
  </si>
  <si>
    <t>%,V84145</t>
  </si>
  <si>
    <t>%,V84610</t>
  </si>
  <si>
    <t>10000</t>
  </si>
  <si>
    <t>10101</t>
  </si>
  <si>
    <t>Office Of The President</t>
  </si>
  <si>
    <t>10102</t>
  </si>
  <si>
    <t>Program Support</t>
  </si>
  <si>
    <t>11104</t>
  </si>
  <si>
    <t>Athletics Department</t>
  </si>
  <si>
    <t>12105</t>
  </si>
  <si>
    <t>University Budget Office</t>
  </si>
  <si>
    <t>20000</t>
  </si>
  <si>
    <t>Provost &amp; Vp Academic Affairs</t>
  </si>
  <si>
    <t>20120</t>
  </si>
  <si>
    <t>Office Of The Provost</t>
  </si>
  <si>
    <t>20121</t>
  </si>
  <si>
    <t>Academic Senate</t>
  </si>
  <si>
    <t>20124</t>
  </si>
  <si>
    <t>Science &amp; Mathematics Ed Ctr</t>
  </si>
  <si>
    <t>21125</t>
  </si>
  <si>
    <t>Avp-Academic Planning</t>
  </si>
  <si>
    <t>21126</t>
  </si>
  <si>
    <t>Institutional Research</t>
  </si>
  <si>
    <t>21127</t>
  </si>
  <si>
    <t>Students For Comm Ser</t>
  </si>
  <si>
    <t>21128</t>
  </si>
  <si>
    <t>Ctr Enhance Teach &amp; Learn</t>
  </si>
  <si>
    <t>21129</t>
  </si>
  <si>
    <t>University Lecture Series</t>
  </si>
  <si>
    <t>21830</t>
  </si>
  <si>
    <t>Smittcamp Family Honors Colleg</t>
  </si>
  <si>
    <t>21831</t>
  </si>
  <si>
    <t>Interdiscipl Spac Info Sys Ctr</t>
  </si>
  <si>
    <t>22130</t>
  </si>
  <si>
    <t>Academic Resources</t>
  </si>
  <si>
    <t>22131</t>
  </si>
  <si>
    <t>PVPAA Resources</t>
  </si>
  <si>
    <t>22132</t>
  </si>
  <si>
    <t>Programs for Children</t>
  </si>
  <si>
    <t>22134</t>
  </si>
  <si>
    <t>Lyles Center for I &amp; E</t>
  </si>
  <si>
    <t>23155</t>
  </si>
  <si>
    <t>Academic Personnel</t>
  </si>
  <si>
    <t>24160</t>
  </si>
  <si>
    <t>Office of Community &amp; Econ Dev</t>
  </si>
  <si>
    <t>25165</t>
  </si>
  <si>
    <t>Grants And Research</t>
  </si>
  <si>
    <t>25166</t>
  </si>
  <si>
    <t>Solutions Center</t>
  </si>
  <si>
    <t>25167</t>
  </si>
  <si>
    <t>ACT Program</t>
  </si>
  <si>
    <t>26170</t>
  </si>
  <si>
    <t>International Programs</t>
  </si>
  <si>
    <t>27175</t>
  </si>
  <si>
    <t>Assistant To The Provost</t>
  </si>
  <si>
    <t>28180</t>
  </si>
  <si>
    <t>Craig School Of Business</t>
  </si>
  <si>
    <t>28181</t>
  </si>
  <si>
    <t>Accountancy</t>
  </si>
  <si>
    <t>28182</t>
  </si>
  <si>
    <t>Finance And Business Law</t>
  </si>
  <si>
    <t>28183</t>
  </si>
  <si>
    <t>Info Sys &amp; Decision Sciences</t>
  </si>
  <si>
    <t>28184</t>
  </si>
  <si>
    <t>Management</t>
  </si>
  <si>
    <t>28185</t>
  </si>
  <si>
    <t>Aerospace Studies</t>
  </si>
  <si>
    <t>28186</t>
  </si>
  <si>
    <t>Military Science Program</t>
  </si>
  <si>
    <t>28187</t>
  </si>
  <si>
    <t>Marketing And Logistics</t>
  </si>
  <si>
    <t>28188</t>
  </si>
  <si>
    <t>University Business Center</t>
  </si>
  <si>
    <t>28189</t>
  </si>
  <si>
    <t>Business Graduate Program</t>
  </si>
  <si>
    <t>29210</t>
  </si>
  <si>
    <t>Kremen School of Education</t>
  </si>
  <si>
    <t>29211</t>
  </si>
  <si>
    <t>Counseling &amp; Special Education</t>
  </si>
  <si>
    <t>29212</t>
  </si>
  <si>
    <t>Curriculum Teaching &amp; Ed Teach</t>
  </si>
  <si>
    <t>29214</t>
  </si>
  <si>
    <t>Ed Research Administration</t>
  </si>
  <si>
    <t>29215</t>
  </si>
  <si>
    <t>Literacy &amp; Early Education</t>
  </si>
  <si>
    <t>29216</t>
  </si>
  <si>
    <t>Liberal Studies Program</t>
  </si>
  <si>
    <t>29217</t>
  </si>
  <si>
    <t>Education/Human Development</t>
  </si>
  <si>
    <t>29218</t>
  </si>
  <si>
    <t>Joint Doctoral Program</t>
  </si>
  <si>
    <t>29219</t>
  </si>
  <si>
    <t>CalState Teach</t>
  </si>
  <si>
    <t>30200</t>
  </si>
  <si>
    <t>College Of Eng &amp; Computer Sci</t>
  </si>
  <si>
    <t>30201</t>
  </si>
  <si>
    <t>Civil &amp; Geomatics Eng &amp; Constr</t>
  </si>
  <si>
    <t>30202</t>
  </si>
  <si>
    <t>Electrical &amp; Computer Engr</t>
  </si>
  <si>
    <t>30203</t>
  </si>
  <si>
    <t>Mech And Industrl Engineering</t>
  </si>
  <si>
    <t>30204</t>
  </si>
  <si>
    <t>Computer Science</t>
  </si>
  <si>
    <t>31220</t>
  </si>
  <si>
    <t>College Of Health &amp; Human Svcs</t>
  </si>
  <si>
    <t>31221</t>
  </si>
  <si>
    <t>Comm Sciences &amp; Disorders</t>
  </si>
  <si>
    <t>31222</t>
  </si>
  <si>
    <t>Health Science</t>
  </si>
  <si>
    <t>31223</t>
  </si>
  <si>
    <t>Nursing</t>
  </si>
  <si>
    <t>31224</t>
  </si>
  <si>
    <t>Kinesiology</t>
  </si>
  <si>
    <t>31225</t>
  </si>
  <si>
    <t>Physical Therapy Program</t>
  </si>
  <si>
    <t>31227</t>
  </si>
  <si>
    <t>Social Work Education</t>
  </si>
  <si>
    <t>31228</t>
  </si>
  <si>
    <t>Rec Adm &amp; Leisr Stud/Gerontol</t>
  </si>
  <si>
    <t>32240</t>
  </si>
  <si>
    <t>College of Science &amp; Math</t>
  </si>
  <si>
    <t>32241</t>
  </si>
  <si>
    <t>Biology</t>
  </si>
  <si>
    <t>32242</t>
  </si>
  <si>
    <t>Chemistry</t>
  </si>
  <si>
    <t>32243</t>
  </si>
  <si>
    <t>Earth &amp; Environmental Sciences</t>
  </si>
  <si>
    <t>32244</t>
  </si>
  <si>
    <t>Mathematics</t>
  </si>
  <si>
    <t>32245</t>
  </si>
  <si>
    <t>Physics</t>
  </si>
  <si>
    <t>32246</t>
  </si>
  <si>
    <t>Psychology</t>
  </si>
  <si>
    <t>32247</t>
  </si>
  <si>
    <t>Alliance for Minority Ptrship</t>
  </si>
  <si>
    <t>33250</t>
  </si>
  <si>
    <t>College of Social Sciences</t>
  </si>
  <si>
    <t>33251</t>
  </si>
  <si>
    <t>Anthropology</t>
  </si>
  <si>
    <t>33252</t>
  </si>
  <si>
    <t>Criminology</t>
  </si>
  <si>
    <t>33253</t>
  </si>
  <si>
    <t>Economics</t>
  </si>
  <si>
    <t>33254</t>
  </si>
  <si>
    <t>Ethnic Studies Program</t>
  </si>
  <si>
    <t>33255</t>
  </si>
  <si>
    <t>Geography</t>
  </si>
  <si>
    <t>33256</t>
  </si>
  <si>
    <t>History</t>
  </si>
  <si>
    <t>33257</t>
  </si>
  <si>
    <t>Chicano-Latino Studies</t>
  </si>
  <si>
    <t>33258</t>
  </si>
  <si>
    <t>Political Science</t>
  </si>
  <si>
    <t>33260</t>
  </si>
  <si>
    <t>Sociology</t>
  </si>
  <si>
    <t>33261</t>
  </si>
  <si>
    <t>Women'S Studies Program</t>
  </si>
  <si>
    <t>33262</t>
  </si>
  <si>
    <t>Peace And Conflict</t>
  </si>
  <si>
    <t>33265</t>
  </si>
  <si>
    <t>Criminology Jt Doctoral Prog</t>
  </si>
  <si>
    <t>34270</t>
  </si>
  <si>
    <t>College Of Ag Sciences &amp; Tech</t>
  </si>
  <si>
    <t>34271</t>
  </si>
  <si>
    <t>Agricultural Economics</t>
  </si>
  <si>
    <t>34272</t>
  </si>
  <si>
    <t>Animal Sciences &amp; Ag Education</t>
  </si>
  <si>
    <t>34273</t>
  </si>
  <si>
    <t>Food Science &amp; Nutrition</t>
  </si>
  <si>
    <t>34274</t>
  </si>
  <si>
    <t>Child,Family &amp; Consumer Sci</t>
  </si>
  <si>
    <t>34275</t>
  </si>
  <si>
    <t>Industrial Technology</t>
  </si>
  <si>
    <t>34276</t>
  </si>
  <si>
    <t>Plant Science</t>
  </si>
  <si>
    <t>34277</t>
  </si>
  <si>
    <t>CATI Administration</t>
  </si>
  <si>
    <t>34278</t>
  </si>
  <si>
    <t>Agricultural Rsrch Initiative</t>
  </si>
  <si>
    <t>34283</t>
  </si>
  <si>
    <t>University Farm Lab</t>
  </si>
  <si>
    <t>34284</t>
  </si>
  <si>
    <t>Dept of Viticulture &amp; Enology</t>
  </si>
  <si>
    <t>35300</t>
  </si>
  <si>
    <t>College of Arts And Humanities</t>
  </si>
  <si>
    <t>35301</t>
  </si>
  <si>
    <t>Art &amp; Design</t>
  </si>
  <si>
    <t>35302</t>
  </si>
  <si>
    <t>Marching Band</t>
  </si>
  <si>
    <t>35303</t>
  </si>
  <si>
    <t>English</t>
  </si>
  <si>
    <t>35304</t>
  </si>
  <si>
    <t>Foreign Languages &amp; Literature</t>
  </si>
  <si>
    <t>35305</t>
  </si>
  <si>
    <t>Mass Comm &amp; Journalism</t>
  </si>
  <si>
    <t>35306</t>
  </si>
  <si>
    <t>Linguistics</t>
  </si>
  <si>
    <t>35307</t>
  </si>
  <si>
    <t>Music</t>
  </si>
  <si>
    <t>35308</t>
  </si>
  <si>
    <t>Philosophy</t>
  </si>
  <si>
    <t>35309</t>
  </si>
  <si>
    <t>Communication</t>
  </si>
  <si>
    <t>35310</t>
  </si>
  <si>
    <t>Theatre Arts</t>
  </si>
  <si>
    <t>35311</t>
  </si>
  <si>
    <t>Armenian Studies</t>
  </si>
  <si>
    <t>35312</t>
  </si>
  <si>
    <t>Student Writing Skills</t>
  </si>
  <si>
    <t>35313</t>
  </si>
  <si>
    <t>CSU Summer Arts</t>
  </si>
  <si>
    <t>36320</t>
  </si>
  <si>
    <t>Graduate Studies Office</t>
  </si>
  <si>
    <t>37325</t>
  </si>
  <si>
    <t>Library: Administration</t>
  </si>
  <si>
    <t>38331</t>
  </si>
  <si>
    <t>CSUF/COS Center Visalia</t>
  </si>
  <si>
    <t>38335</t>
  </si>
  <si>
    <t>Div of Continuing &amp; Global Edu</t>
  </si>
  <si>
    <t>40000</t>
  </si>
  <si>
    <t>40400</t>
  </si>
  <si>
    <t>Office of VP for Administratn</t>
  </si>
  <si>
    <t>40401</t>
  </si>
  <si>
    <t>VPA - General</t>
  </si>
  <si>
    <t>41405</t>
  </si>
  <si>
    <t>Financial Management</t>
  </si>
  <si>
    <t>41406</t>
  </si>
  <si>
    <t>Accounting Services</t>
  </si>
  <si>
    <t>41407</t>
  </si>
  <si>
    <t>Payroll Services</t>
  </si>
  <si>
    <t>41408</t>
  </si>
  <si>
    <t>Procurement Services</t>
  </si>
  <si>
    <t>41409</t>
  </si>
  <si>
    <t>Shipping,Receiving &amp; Prop Mgt</t>
  </si>
  <si>
    <t>41410</t>
  </si>
  <si>
    <t>Printing And Mail Services</t>
  </si>
  <si>
    <t>42415</t>
  </si>
  <si>
    <t>Plant Operations</t>
  </si>
  <si>
    <t>42416</t>
  </si>
  <si>
    <t>Utility Plant-Personnel</t>
  </si>
  <si>
    <t>42417</t>
  </si>
  <si>
    <t>Building Maintenance Services</t>
  </si>
  <si>
    <t>42418</t>
  </si>
  <si>
    <t>Grounds Maintenance Services</t>
  </si>
  <si>
    <t>42419</t>
  </si>
  <si>
    <t>Custodial Services</t>
  </si>
  <si>
    <t>42420</t>
  </si>
  <si>
    <t>Deferred Maintenance &amp; Repair</t>
  </si>
  <si>
    <t>42421</t>
  </si>
  <si>
    <t>Facilities Planning</t>
  </si>
  <si>
    <t>42422</t>
  </si>
  <si>
    <t>Utility Management</t>
  </si>
  <si>
    <t>42423</t>
  </si>
  <si>
    <t>Executive Residence</t>
  </si>
  <si>
    <t>43425</t>
  </si>
  <si>
    <t>Police</t>
  </si>
  <si>
    <t>43428</t>
  </si>
  <si>
    <t>Public Safety</t>
  </si>
  <si>
    <t>43430</t>
  </si>
  <si>
    <t>Environmental Health &amp; Safety</t>
  </si>
  <si>
    <t>43442</t>
  </si>
  <si>
    <t>University KeyCard</t>
  </si>
  <si>
    <t>45435</t>
  </si>
  <si>
    <t>Human Resources</t>
  </si>
  <si>
    <t>45436</t>
  </si>
  <si>
    <t>Employment Services</t>
  </si>
  <si>
    <t>45437</t>
  </si>
  <si>
    <t>Benefits</t>
  </si>
  <si>
    <t>45438</t>
  </si>
  <si>
    <t>Employee Assist &amp; Development</t>
  </si>
  <si>
    <t>45439</t>
  </si>
  <si>
    <t>Assistive Devices</t>
  </si>
  <si>
    <t>50000</t>
  </si>
  <si>
    <t>Vp For University Advancement</t>
  </si>
  <si>
    <t>50450</t>
  </si>
  <si>
    <t>50452</t>
  </si>
  <si>
    <t>University Development</t>
  </si>
  <si>
    <t>50453</t>
  </si>
  <si>
    <t>Advancement Services</t>
  </si>
  <si>
    <t>50456</t>
  </si>
  <si>
    <t>Office of Univ Communications</t>
  </si>
  <si>
    <t>50457</t>
  </si>
  <si>
    <t>Alumni Relations</t>
  </si>
  <si>
    <t>60000</t>
  </si>
  <si>
    <t>60470</t>
  </si>
  <si>
    <t>60471</t>
  </si>
  <si>
    <t>Reserve</t>
  </si>
  <si>
    <t>60472</t>
  </si>
  <si>
    <t>SA PS Project</t>
  </si>
  <si>
    <t>60473</t>
  </si>
  <si>
    <t>Scholarships/Development</t>
  </si>
  <si>
    <t>61475</t>
  </si>
  <si>
    <t>University Health &amp; Psych Serv</t>
  </si>
  <si>
    <t>61492</t>
  </si>
  <si>
    <t>Svcs to Student Disabilities</t>
  </si>
  <si>
    <t>62480</t>
  </si>
  <si>
    <t>Enrollment Services</t>
  </si>
  <si>
    <t>62481</t>
  </si>
  <si>
    <t>Admissions Recds &amp; Evaluations</t>
  </si>
  <si>
    <t>62483</t>
  </si>
  <si>
    <t>Office Of Financial Aid</t>
  </si>
  <si>
    <t>62485</t>
  </si>
  <si>
    <t>University Outreach</t>
  </si>
  <si>
    <t>62489</t>
  </si>
  <si>
    <t>Interntl Student Services</t>
  </si>
  <si>
    <t>63490</t>
  </si>
  <si>
    <t>Career Services</t>
  </si>
  <si>
    <t>63491</t>
  </si>
  <si>
    <t>Student Activ &amp; Leadership Dev</t>
  </si>
  <si>
    <t>63492</t>
  </si>
  <si>
    <t>Serv for Students with Disabil</t>
  </si>
  <si>
    <t>63493</t>
  </si>
  <si>
    <t>Re-Entry Program</t>
  </si>
  <si>
    <t>63494</t>
  </si>
  <si>
    <t>Women'S Resource Center</t>
  </si>
  <si>
    <t>64493</t>
  </si>
  <si>
    <t>Re-Entry Services</t>
  </si>
  <si>
    <t>64500</t>
  </si>
  <si>
    <t>Ed Opport Prog &amp; Retention Spt</t>
  </si>
  <si>
    <t>64501</t>
  </si>
  <si>
    <t>Summer Bridge Program</t>
  </si>
  <si>
    <t>64502</t>
  </si>
  <si>
    <t>Office Of Advising Services</t>
  </si>
  <si>
    <t>64503</t>
  </si>
  <si>
    <t>Learning Assistance Center</t>
  </si>
  <si>
    <t>64504</t>
  </si>
  <si>
    <t>Intensive Learning Experience</t>
  </si>
  <si>
    <t>64506</t>
  </si>
  <si>
    <t>Testing Services</t>
  </si>
  <si>
    <t>65490</t>
  </si>
  <si>
    <t>00000</t>
  </si>
  <si>
    <t>Blank Org</t>
  </si>
  <si>
    <t>70000</t>
  </si>
  <si>
    <t>70010</t>
  </si>
  <si>
    <t>Central Monitored Projects</t>
  </si>
  <si>
    <t>70011</t>
  </si>
  <si>
    <t>University Reserve</t>
  </si>
  <si>
    <t>70012</t>
  </si>
  <si>
    <t>GF Roll Contol Account</t>
  </si>
  <si>
    <t>70013</t>
  </si>
  <si>
    <t>Year Round Operations</t>
  </si>
  <si>
    <t>70014</t>
  </si>
  <si>
    <t>Compensation Pool</t>
  </si>
  <si>
    <t>70015</t>
  </si>
  <si>
    <t>PeopleSoft Loan</t>
  </si>
  <si>
    <t>70020</t>
  </si>
  <si>
    <t>Work Study - Off Campus</t>
  </si>
  <si>
    <t>70021</t>
  </si>
  <si>
    <t>Off Campus WS - 100% Reimb</t>
  </si>
  <si>
    <t>70022</t>
  </si>
  <si>
    <t>Jumpstart-100% Reimb Workstudy</t>
  </si>
  <si>
    <t>70024</t>
  </si>
  <si>
    <t>Work Study-Off- American Reads</t>
  </si>
  <si>
    <t>70025</t>
  </si>
  <si>
    <t>Student Grants And Loans</t>
  </si>
  <si>
    <t>70065</t>
  </si>
  <si>
    <t>Work Study Pool</t>
  </si>
  <si>
    <t>80000</t>
  </si>
  <si>
    <t>81600</t>
  </si>
  <si>
    <t>Office of Chief Inform Officer</t>
  </si>
  <si>
    <t>82330</t>
  </si>
  <si>
    <t>Academic Technology Center</t>
  </si>
  <si>
    <t>82605</t>
  </si>
  <si>
    <t>Digital Campus</t>
  </si>
  <si>
    <t>83440</t>
  </si>
  <si>
    <t>Campus Information Systems</t>
  </si>
  <si>
    <t>84145</t>
  </si>
  <si>
    <t>Information Technology Svcs</t>
  </si>
  <si>
    <t>84610</t>
  </si>
  <si>
    <t>Tele-Communications</t>
  </si>
  <si>
    <t>R70</t>
  </si>
  <si>
    <t>FRSNO</t>
  </si>
  <si>
    <t>2004-12-10</t>
  </si>
  <si>
    <t>00104</t>
  </si>
  <si>
    <t>General Fund-2004</t>
  </si>
  <si>
    <t>%,LACTUALS,FBUSINESS_UNIT,VFRSNO</t>
  </si>
  <si>
    <t>%,ATT,FACCOUNT</t>
  </si>
  <si>
    <t>%,AFT,FDESCR,UDESCR</t>
  </si>
  <si>
    <t>%,Y2004001</t>
  </si>
  <si>
    <t>%,LDETAIL,FSCENARIO,VUPDATED,XS</t>
  </si>
  <si>
    <t>%,Y2000003</t>
  </si>
  <si>
    <t>%,Y2000012</t>
  </si>
  <si>
    <t>%,Y2004002</t>
  </si>
  <si>
    <t>%,Y2004003</t>
  </si>
  <si>
    <t>%,Y2004004</t>
  </si>
  <si>
    <t>%,Y2004005</t>
  </si>
  <si>
    <t>%,Y2004006</t>
  </si>
  <si>
    <t>%,QFR_LEDGER_KK_ENC,CA.POSTED_TOTAL_AMT,XS</t>
  </si>
  <si>
    <t>%,QFR_LEDGER_KK_ACT,CA.POSTED_TOTAL_AMT,XS</t>
  </si>
  <si>
    <t>Breakdown by Account &amp; Period</t>
  </si>
  <si>
    <t>%,AFT,FACCOUNTING_PERIOD</t>
  </si>
  <si>
    <t>Account</t>
  </si>
  <si>
    <t xml:space="preserve">Budget Original </t>
  </si>
  <si>
    <t>2004-1</t>
  </si>
  <si>
    <t xml:space="preserve">Budget Current </t>
  </si>
  <si>
    <t>Pre-Encumbered (Req Drill)</t>
  </si>
  <si>
    <t>2000-3</t>
  </si>
  <si>
    <t>2000-12</t>
  </si>
  <si>
    <t>2004-2</t>
  </si>
  <si>
    <t>2004-3</t>
  </si>
  <si>
    <t>2004-4</t>
  </si>
  <si>
    <t>2004-5</t>
  </si>
  <si>
    <t>2004-6</t>
  </si>
  <si>
    <t>Projected Encumbered (PO Drill)</t>
  </si>
  <si>
    <t>Amount (Exp Drill)</t>
  </si>
  <si>
    <t>Budget Balance Available</t>
  </si>
  <si>
    <t>%,V601301</t>
  </si>
  <si>
    <t>601301</t>
  </si>
  <si>
    <t>Management &amp; Supervisory Sals</t>
  </si>
  <si>
    <t>%,V601401</t>
  </si>
  <si>
    <t>601401</t>
  </si>
  <si>
    <t>Regular Staff Salaries</t>
  </si>
  <si>
    <t>%,V601402</t>
  </si>
  <si>
    <t>601402</t>
  </si>
  <si>
    <t>Disability Supplemental Pay</t>
  </si>
  <si>
    <t>%,V601404</t>
  </si>
  <si>
    <t>601404</t>
  </si>
  <si>
    <t>Shift Differential</t>
  </si>
  <si>
    <t>%,V601405</t>
  </si>
  <si>
    <t>601405</t>
  </si>
  <si>
    <t>Terminal Pay</t>
  </si>
  <si>
    <t>%,V601601</t>
  </si>
  <si>
    <t>601601</t>
  </si>
  <si>
    <t>Overtime</t>
  </si>
  <si>
    <t>%,V601701</t>
  </si>
  <si>
    <t>601701</t>
  </si>
  <si>
    <t>Temporary Help</t>
  </si>
  <si>
    <t>%,V601704</t>
  </si>
  <si>
    <t>601704</t>
  </si>
  <si>
    <t>Non-Admin Intermittent (Misc)</t>
  </si>
  <si>
    <t>%,V601801</t>
  </si>
  <si>
    <t>601801</t>
  </si>
  <si>
    <t>Student Assistant</t>
  </si>
  <si>
    <t>%,V601802</t>
  </si>
  <si>
    <t>601802</t>
  </si>
  <si>
    <t>Bridge Student Assistant</t>
  </si>
  <si>
    <t>%,V601803</t>
  </si>
  <si>
    <t>601803</t>
  </si>
  <si>
    <t>Student Assist-Non-resid Alien</t>
  </si>
  <si>
    <t>%,V601901</t>
  </si>
  <si>
    <t>601901</t>
  </si>
  <si>
    <t>Work Study Wages-On Campus</t>
  </si>
  <si>
    <t>%,V602101</t>
  </si>
  <si>
    <t>602101</t>
  </si>
  <si>
    <t>Dental Insurance</t>
  </si>
  <si>
    <t>%,V602102</t>
  </si>
  <si>
    <t>602102</t>
  </si>
  <si>
    <t>Flex Cash</t>
  </si>
  <si>
    <t>%,V602103</t>
  </si>
  <si>
    <t>602103</t>
  </si>
  <si>
    <t>Health and Welfare</t>
  </si>
  <si>
    <t>%,V602105</t>
  </si>
  <si>
    <t>602105</t>
  </si>
  <si>
    <t>Life Insurance</t>
  </si>
  <si>
    <t>%,V602106</t>
  </si>
  <si>
    <t>602106</t>
  </si>
  <si>
    <t>Long-term Disability Insurance</t>
  </si>
  <si>
    <t>%,V602107</t>
  </si>
  <si>
    <t>602107</t>
  </si>
  <si>
    <t>Medicare</t>
  </si>
  <si>
    <t>%,V602109</t>
  </si>
  <si>
    <t>602109</t>
  </si>
  <si>
    <t>Oasdi</t>
  </si>
  <si>
    <t>%,V602111</t>
  </si>
  <si>
    <t>602111</t>
  </si>
  <si>
    <t>Other Benefits</t>
  </si>
  <si>
    <t>%,V602112</t>
  </si>
  <si>
    <t>602112</t>
  </si>
  <si>
    <t>Retirement</t>
  </si>
  <si>
    <t>%,V602115</t>
  </si>
  <si>
    <t>602115</t>
  </si>
  <si>
    <t>Vision Care</t>
  </si>
  <si>
    <t>%,V603102</t>
  </si>
  <si>
    <t>603102</t>
  </si>
  <si>
    <t>Advertising</t>
  </si>
  <si>
    <t>%,V603103</t>
  </si>
  <si>
    <t>603103</t>
  </si>
  <si>
    <t>Auto Repairs</t>
  </si>
  <si>
    <t>%,V603105</t>
  </si>
  <si>
    <t>603105</t>
  </si>
  <si>
    <t>Computer Infrastructure</t>
  </si>
  <si>
    <t>%,V603106</t>
  </si>
  <si>
    <t>603106</t>
  </si>
  <si>
    <t>Computer Lease/Rental</t>
  </si>
  <si>
    <t>%,V603107</t>
  </si>
  <si>
    <t>603107</t>
  </si>
  <si>
    <t>Computer Maintenance</t>
  </si>
  <si>
    <t>%,V603108</t>
  </si>
  <si>
    <t>603108</t>
  </si>
  <si>
    <t>Discount Earned</t>
  </si>
  <si>
    <t>%,V603111</t>
  </si>
  <si>
    <t>603111</t>
  </si>
  <si>
    <t>Subscripts, Non-Lib Bks &amp; Pubs</t>
  </si>
  <si>
    <t>%,V603119</t>
  </si>
  <si>
    <t>603119</t>
  </si>
  <si>
    <t>Memberships</t>
  </si>
  <si>
    <t>%,V603120</t>
  </si>
  <si>
    <t>603120</t>
  </si>
  <si>
    <t>Jury Duty</t>
  </si>
  <si>
    <t>%,V603122</t>
  </si>
  <si>
    <t>603122</t>
  </si>
  <si>
    <t>Multi-Media Expenses</t>
  </si>
  <si>
    <t>%,V603123</t>
  </si>
  <si>
    <t>603123</t>
  </si>
  <si>
    <t>Non-Capitalized Comput Equip</t>
  </si>
  <si>
    <t>%,V603124</t>
  </si>
  <si>
    <t>603124</t>
  </si>
  <si>
    <t>Non-Capitalized Equip/Furn</t>
  </si>
  <si>
    <t>%,V603126</t>
  </si>
  <si>
    <t>603126</t>
  </si>
  <si>
    <t>Office Supplies</t>
  </si>
  <si>
    <t>%,V603127</t>
  </si>
  <si>
    <t>603127</t>
  </si>
  <si>
    <t>Other Computer Svcs &amp; Supplies</t>
  </si>
  <si>
    <t>%,V603129</t>
  </si>
  <si>
    <t>603129</t>
  </si>
  <si>
    <t>Plant Operation Services</t>
  </si>
  <si>
    <t>%,V603131</t>
  </si>
  <si>
    <t>603131</t>
  </si>
  <si>
    <t>Postage</t>
  </si>
  <si>
    <t>%,V603132</t>
  </si>
  <si>
    <t>603132</t>
  </si>
  <si>
    <t>Printing</t>
  </si>
  <si>
    <t>%,V603133</t>
  </si>
  <si>
    <t>603133</t>
  </si>
  <si>
    <t>Recruitment-Campus Intr</t>
  </si>
  <si>
    <t>%,V603139</t>
  </si>
  <si>
    <t>603139</t>
  </si>
  <si>
    <t>Software-Non-Capitalized</t>
  </si>
  <si>
    <t>%,V603140</t>
  </si>
  <si>
    <t>603140</t>
  </si>
  <si>
    <t>Software Maintenance</t>
  </si>
  <si>
    <t>%,V603141</t>
  </si>
  <si>
    <t>603141</t>
  </si>
  <si>
    <t>Software Licenses</t>
  </si>
  <si>
    <t>%,V603142</t>
  </si>
  <si>
    <t>603142</t>
  </si>
  <si>
    <t>Specialized Training</t>
  </si>
  <si>
    <t>%,V603145</t>
  </si>
  <si>
    <t>603145</t>
  </si>
  <si>
    <t>Miscellaneous Expense</t>
  </si>
  <si>
    <t>%,V603146</t>
  </si>
  <si>
    <t>603146</t>
  </si>
  <si>
    <t>Fuel/Gasoline Expense</t>
  </si>
  <si>
    <t>%,V603150</t>
  </si>
  <si>
    <t>603150</t>
  </si>
  <si>
    <t>Food Related Expenses</t>
  </si>
  <si>
    <t>%,V603152</t>
  </si>
  <si>
    <t>603152</t>
  </si>
  <si>
    <t>Interest on Bonds and Notes</t>
  </si>
  <si>
    <t>%,V603158</t>
  </si>
  <si>
    <t>603158</t>
  </si>
  <si>
    <t>Repairs &amp; Maintenance</t>
  </si>
  <si>
    <t>%,V603159</t>
  </si>
  <si>
    <t>603159</t>
  </si>
  <si>
    <t>Photographic Supplies</t>
  </si>
  <si>
    <t>%,V603165</t>
  </si>
  <si>
    <t>603165</t>
  </si>
  <si>
    <t>ITS Services</t>
  </si>
  <si>
    <t>%,V603179</t>
  </si>
  <si>
    <t>603179</t>
  </si>
  <si>
    <t>Procurement Card Purchases</t>
  </si>
  <si>
    <t>%,V603201</t>
  </si>
  <si>
    <t>603201</t>
  </si>
  <si>
    <t>Travel-In State</t>
  </si>
  <si>
    <t>%,V603202</t>
  </si>
  <si>
    <t>603202</t>
  </si>
  <si>
    <t>Travel-Out of State</t>
  </si>
  <si>
    <t>%,V603301</t>
  </si>
  <si>
    <t>603301</t>
  </si>
  <si>
    <t>Consulting Services</t>
  </si>
  <si>
    <t>%,V603302</t>
  </si>
  <si>
    <t>603302</t>
  </si>
  <si>
    <t>Equip Rental/Lease Agreements</t>
  </si>
  <si>
    <t>%,V603307</t>
  </si>
  <si>
    <t>603307</t>
  </si>
  <si>
    <t>Space Rental</t>
  </si>
  <si>
    <t>%,V603309</t>
  </si>
  <si>
    <t>603309</t>
  </si>
  <si>
    <t>Service/Maintenance Agreements</t>
  </si>
  <si>
    <t>%,V603310</t>
  </si>
  <si>
    <t>603310</t>
  </si>
  <si>
    <t>Contractual Services - Other</t>
  </si>
  <si>
    <t>%,V603311</t>
  </si>
  <si>
    <t>603311</t>
  </si>
  <si>
    <t>Vehicle Lease/Rental</t>
  </si>
  <si>
    <t>%,V603401</t>
  </si>
  <si>
    <t>603401</t>
  </si>
  <si>
    <t>Cap-Equipment over $5000/item</t>
  </si>
  <si>
    <t>%,V603403</t>
  </si>
  <si>
    <t>603403</t>
  </si>
  <si>
    <t>Cap-Comp Equip/Furn $5000 Item</t>
  </si>
  <si>
    <t>%,V603404</t>
  </si>
  <si>
    <t>603404</t>
  </si>
  <si>
    <t>Cap-Inst Comp Equip/SW</t>
  </si>
  <si>
    <t>%,V603501</t>
  </si>
  <si>
    <t>603501</t>
  </si>
  <si>
    <t>Cellular Telephones</t>
  </si>
  <si>
    <t>%,V603503</t>
  </si>
  <si>
    <t>603503</t>
  </si>
  <si>
    <t>Telephone Line Charges</t>
  </si>
  <si>
    <t>%,V603504</t>
  </si>
  <si>
    <t>603504</t>
  </si>
  <si>
    <t>Telephone MACS</t>
  </si>
  <si>
    <t>%,V603505</t>
  </si>
  <si>
    <t>603505</t>
  </si>
  <si>
    <t>Telephone Usage</t>
  </si>
  <si>
    <t>%,V603506</t>
  </si>
  <si>
    <t>603506</t>
  </si>
  <si>
    <t>Pager Charges</t>
  </si>
  <si>
    <t>%,V603507</t>
  </si>
  <si>
    <t>603507</t>
  </si>
  <si>
    <t>Telephone-CVIP Internet Access</t>
  </si>
  <si>
    <t>%,V603601</t>
  </si>
  <si>
    <t>603601</t>
  </si>
  <si>
    <t>ITS Telephone Administration</t>
  </si>
  <si>
    <t>%,V603605</t>
  </si>
  <si>
    <t>603605</t>
  </si>
  <si>
    <t>ITS Telephone Trunk Chrgs.</t>
  </si>
  <si>
    <t>%,V603606</t>
  </si>
  <si>
    <t>603606</t>
  </si>
  <si>
    <t>ITS Telephone Usage</t>
  </si>
  <si>
    <t>%,V603802</t>
  </si>
  <si>
    <t>603802</t>
  </si>
  <si>
    <t>Other Legal Expenses</t>
  </si>
  <si>
    <t>%,V607009</t>
  </si>
  <si>
    <t>607009</t>
  </si>
  <si>
    <t>Equipment</t>
  </si>
  <si>
    <t>%,V608000</t>
  </si>
  <si>
    <t>608000</t>
  </si>
  <si>
    <t>Prior Year Budget Carry Forwrd</t>
  </si>
  <si>
    <t>%,V699101</t>
  </si>
  <si>
    <t>699101</t>
  </si>
  <si>
    <t>Chrgbk Cr-Telephone</t>
  </si>
  <si>
    <t>%,V699102</t>
  </si>
  <si>
    <t>699102</t>
  </si>
  <si>
    <t>Chrgbk Cr-Student Telephone</t>
  </si>
  <si>
    <t>%,V699114</t>
  </si>
  <si>
    <t>699114</t>
  </si>
  <si>
    <t>Telephone Commissions</t>
  </si>
  <si>
    <t>%,V699118</t>
  </si>
  <si>
    <t>699118</t>
  </si>
  <si>
    <t>Chargeback Credits - General</t>
  </si>
  <si>
    <t>%,V699199</t>
  </si>
  <si>
    <t>699199</t>
  </si>
  <si>
    <t>Billing Credits</t>
  </si>
  <si>
    <t>%,FACCOUNT,X,_</t>
  </si>
  <si>
    <t>Account Total</t>
  </si>
  <si>
    <t>Roll up of all accounts</t>
  </si>
  <si>
    <t>Drill on 35,459,887</t>
  </si>
  <si>
    <t>Select Account by Period layout</t>
  </si>
  <si>
    <t/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</si>
</sst>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[Red]##,#0_;\(#,##0\)"/>
    <numFmt numFmtId="167" formatCode="#,##0;[Red]\(#,##0\)"/>
    <numFmt numFmtId="168" formatCode="0.00_);[Red]\(0.00\)"/>
    <numFmt numFmtId="169" formatCode="0.000_);[Red]\(0.000\)"/>
    <numFmt numFmtId="170" formatCode="0.0_);[Red]\(0.0\)"/>
    <numFmt numFmtId="171" formatCode="0_);[Red]\(0\)"/>
    <numFmt numFmtId="172" formatCode="#,##0.0_);[Red]\(#,##0.0\)"/>
  </numFmts>
  <fonts count="2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8"/>
      <color indexed="13"/>
      <name val="MS Sans Serif"/>
      <family val="0"/>
    </font>
    <font>
      <sz val="8"/>
      <name val="MS Sans Serif"/>
      <family val="0"/>
    </font>
    <font>
      <b/>
      <sz val="8"/>
      <color indexed="15"/>
      <name val="MS Sans Serif"/>
      <family val="0"/>
    </font>
    <font>
      <b/>
      <sz val="12"/>
      <color indexed="13"/>
      <name val="Arial"/>
      <family val="2"/>
    </font>
    <font>
      <sz val="8"/>
      <color indexed="41"/>
      <name val="MS Sans Serif"/>
      <family val="2"/>
    </font>
    <font>
      <b/>
      <sz val="12"/>
      <color indexed="41"/>
      <name val="MS Sans Serif"/>
      <family val="2"/>
    </font>
    <font>
      <sz val="8"/>
      <color indexed="62"/>
      <name val="MS Sans Serif"/>
      <family val="2"/>
    </font>
    <font>
      <sz val="12"/>
      <color indexed="13"/>
      <name val="Arial"/>
      <family val="2"/>
    </font>
    <font>
      <b/>
      <sz val="12"/>
      <color indexed="18"/>
      <name val="Arial"/>
      <family val="2"/>
    </font>
    <font>
      <b/>
      <sz val="12"/>
      <color indexed="15"/>
      <name val="Arial"/>
      <family val="2"/>
    </font>
    <font>
      <b/>
      <sz val="10"/>
      <color indexed="41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MS Sans Serif"/>
      <family val="2"/>
    </font>
    <font>
      <sz val="20"/>
      <name val="Arial"/>
      <family val="0"/>
    </font>
    <font>
      <sz val="18"/>
      <name val="MS Sans Serif"/>
      <family val="0"/>
    </font>
    <font>
      <b/>
      <sz val="18"/>
      <color indexed="13"/>
      <name val="Arial"/>
      <family val="2"/>
    </font>
    <font>
      <sz val="18"/>
      <color indexed="13"/>
      <name val="MS Sans Serif"/>
      <family val="0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4" fillId="2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wrapText="1"/>
    </xf>
    <xf numFmtId="165" fontId="2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/>
    </xf>
    <xf numFmtId="0" fontId="2" fillId="0" borderId="0" xfId="0" applyFont="1" applyAlignment="1" quotePrefix="1">
      <alignment/>
    </xf>
    <xf numFmtId="167" fontId="4" fillId="2" borderId="0" xfId="20" applyFont="1">
      <alignment/>
      <protection/>
    </xf>
    <xf numFmtId="167" fontId="6" fillId="2" borderId="0" xfId="20" applyFont="1">
      <alignment/>
      <protection/>
    </xf>
    <xf numFmtId="167" fontId="4" fillId="2" borderId="0" xfId="20">
      <alignment/>
      <protection/>
    </xf>
    <xf numFmtId="167" fontId="4" fillId="2" borderId="0" xfId="20" applyFill="1">
      <alignment/>
      <protection/>
    </xf>
    <xf numFmtId="38" fontId="4" fillId="2" borderId="0" xfId="17" applyNumberFormat="1" applyFill="1" applyAlignment="1">
      <alignment/>
    </xf>
    <xf numFmtId="167" fontId="5" fillId="2" borderId="0" xfId="20" applyFont="1" applyFill="1">
      <alignment/>
      <protection/>
    </xf>
    <xf numFmtId="167" fontId="4" fillId="3" borderId="0" xfId="20" applyFill="1">
      <alignment/>
      <protection/>
    </xf>
    <xf numFmtId="167" fontId="5" fillId="2" borderId="0" xfId="20" applyFont="1">
      <alignment/>
      <protection/>
    </xf>
    <xf numFmtId="167" fontId="4" fillId="2" borderId="0" xfId="20" applyAlignment="1">
      <alignment horizontal="left"/>
      <protection/>
    </xf>
    <xf numFmtId="167" fontId="8" fillId="2" borderId="0" xfId="20" applyFont="1" applyAlignment="1">
      <alignment horizontal="right"/>
      <protection/>
    </xf>
    <xf numFmtId="167" fontId="9" fillId="2" borderId="0" xfId="20" applyFont="1" applyAlignment="1">
      <alignment horizontal="right"/>
      <protection/>
    </xf>
    <xf numFmtId="167" fontId="8" fillId="2" borderId="0" xfId="20" applyFont="1" applyFill="1" applyAlignment="1">
      <alignment horizontal="right"/>
      <protection/>
    </xf>
    <xf numFmtId="167" fontId="10" fillId="2" borderId="0" xfId="20" applyFont="1" applyFill="1" applyAlignment="1">
      <alignment horizontal="right"/>
      <protection/>
    </xf>
    <xf numFmtId="38" fontId="8" fillId="2" borderId="0" xfId="17" applyNumberFormat="1" applyFont="1" applyFill="1" applyAlignment="1">
      <alignment horizontal="right"/>
    </xf>
    <xf numFmtId="167" fontId="10" fillId="3" borderId="0" xfId="20" applyFont="1" applyFill="1" applyAlignment="1">
      <alignment horizontal="right"/>
      <protection/>
    </xf>
    <xf numFmtId="167" fontId="8" fillId="3" borderId="0" xfId="20" applyFont="1" applyFill="1" applyAlignment="1">
      <alignment horizontal="right"/>
      <protection/>
    </xf>
    <xf numFmtId="167" fontId="11" fillId="2" borderId="0" xfId="20" applyFont="1">
      <alignment/>
      <protection/>
    </xf>
    <xf numFmtId="167" fontId="11" fillId="2" borderId="0" xfId="20" applyFont="1" applyFill="1">
      <alignment/>
      <protection/>
    </xf>
    <xf numFmtId="167" fontId="10" fillId="2" borderId="0" xfId="20" applyFont="1" applyFill="1" applyBorder="1" applyAlignment="1">
      <alignment horizontal="right"/>
      <protection/>
    </xf>
    <xf numFmtId="167" fontId="7" fillId="2" borderId="0" xfId="20" applyFont="1" applyFill="1" applyBorder="1" applyAlignment="1">
      <alignment horizontal="center"/>
      <protection/>
    </xf>
    <xf numFmtId="167" fontId="12" fillId="2" borderId="0" xfId="20" applyFont="1" applyFill="1" applyBorder="1" applyAlignment="1">
      <alignment horizontal="center" wrapText="1"/>
      <protection/>
    </xf>
    <xf numFmtId="167" fontId="11" fillId="2" borderId="0" xfId="20" applyFont="1" applyFill="1" applyBorder="1">
      <alignment/>
      <protection/>
    </xf>
    <xf numFmtId="167" fontId="11" fillId="2" borderId="0" xfId="20" applyFont="1" applyFill="1" applyBorder="1" applyAlignment="1">
      <alignment horizontal="center"/>
      <protection/>
    </xf>
    <xf numFmtId="167" fontId="11" fillId="3" borderId="0" xfId="20" applyFont="1" applyFill="1" applyBorder="1" applyAlignment="1">
      <alignment horizontal="center"/>
      <protection/>
    </xf>
    <xf numFmtId="167" fontId="12" fillId="2" borderId="0" xfId="20" applyFont="1" applyFill="1" applyBorder="1" applyAlignment="1">
      <alignment horizontal="center"/>
      <protection/>
    </xf>
    <xf numFmtId="167" fontId="13" fillId="2" borderId="0" xfId="20" applyFont="1" applyAlignment="1">
      <alignment horizontal="right" wrapText="1"/>
      <protection/>
    </xf>
    <xf numFmtId="167" fontId="12" fillId="4" borderId="1" xfId="20" applyFont="1" applyFill="1" applyBorder="1" applyAlignment="1">
      <alignment horizontal="center" wrapText="1"/>
      <protection/>
    </xf>
    <xf numFmtId="167" fontId="11" fillId="2" borderId="0" xfId="20" applyFont="1" applyAlignment="1">
      <alignment wrapText="1"/>
      <protection/>
    </xf>
    <xf numFmtId="167" fontId="11" fillId="2" borderId="0" xfId="20" applyFont="1" applyFill="1" applyAlignment="1">
      <alignment wrapText="1"/>
      <protection/>
    </xf>
    <xf numFmtId="167" fontId="12" fillId="4" borderId="4" xfId="20" applyFont="1" applyFill="1" applyBorder="1" applyAlignment="1">
      <alignment horizontal="center" wrapText="1"/>
      <protection/>
    </xf>
    <xf numFmtId="167" fontId="11" fillId="2" borderId="4" xfId="20" applyFont="1" applyFill="1" applyBorder="1" applyAlignment="1">
      <alignment horizontal="center" wrapText="1"/>
      <protection/>
    </xf>
    <xf numFmtId="167" fontId="11" fillId="3" borderId="4" xfId="20" applyFont="1" applyFill="1" applyBorder="1" applyAlignment="1">
      <alignment horizontal="center" wrapText="1"/>
      <protection/>
    </xf>
    <xf numFmtId="167" fontId="14" fillId="2" borderId="0" xfId="20" applyFont="1" applyAlignment="1">
      <alignment horizontal="right"/>
      <protection/>
    </xf>
    <xf numFmtId="167" fontId="14" fillId="2" borderId="0" xfId="20" applyFont="1" applyFill="1" applyAlignment="1">
      <alignment horizontal="right"/>
      <protection/>
    </xf>
    <xf numFmtId="167" fontId="15" fillId="2" borderId="0" xfId="20" applyFont="1" applyFill="1" applyAlignment="1">
      <alignment horizontal="right"/>
      <protection/>
    </xf>
    <xf numFmtId="167" fontId="15" fillId="3" borderId="0" xfId="20" applyFont="1" applyFill="1" applyAlignment="1">
      <alignment horizontal="right"/>
      <protection/>
    </xf>
    <xf numFmtId="167" fontId="14" fillId="3" borderId="0" xfId="20" applyFont="1" applyFill="1" applyAlignment="1">
      <alignment horizontal="right"/>
      <protection/>
    </xf>
    <xf numFmtId="167" fontId="7" fillId="2" borderId="0" xfId="20" applyFont="1">
      <alignment/>
      <protection/>
    </xf>
    <xf numFmtId="167" fontId="7" fillId="2" borderId="0" xfId="20" applyFont="1" applyFill="1">
      <alignment/>
      <protection/>
    </xf>
    <xf numFmtId="38" fontId="7" fillId="2" borderId="0" xfId="17" applyNumberFormat="1" applyFont="1" applyFill="1" applyAlignment="1">
      <alignment/>
    </xf>
    <xf numFmtId="167" fontId="7" fillId="3" borderId="0" xfId="20" applyFont="1" applyFill="1">
      <alignment/>
      <protection/>
    </xf>
    <xf numFmtId="167" fontId="16" fillId="2" borderId="0" xfId="20" applyFont="1" applyFill="1" applyAlignment="1">
      <alignment horizontal="right"/>
      <protection/>
    </xf>
    <xf numFmtId="0" fontId="17" fillId="0" borderId="0" xfId="0" applyFont="1" applyAlignment="1">
      <alignment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/>
    </xf>
    <xf numFmtId="167" fontId="18" fillId="2" borderId="0" xfId="20" applyFont="1">
      <alignment/>
      <protection/>
    </xf>
    <xf numFmtId="167" fontId="19" fillId="2" borderId="0" xfId="20" applyFont="1" applyAlignment="1">
      <alignment horizontal="left"/>
      <protection/>
    </xf>
    <xf numFmtId="167" fontId="20" fillId="2" borderId="0" xfId="20" applyFont="1">
      <alignment/>
      <protection/>
    </xf>
    <xf numFmtId="167" fontId="20" fillId="2" borderId="0" xfId="20" applyFont="1" applyFill="1" applyAlignment="1">
      <alignment horizontal="left"/>
      <protection/>
    </xf>
    <xf numFmtId="38" fontId="20" fillId="2" borderId="0" xfId="17" applyNumberFormat="1" applyFont="1" applyFill="1" applyAlignment="1">
      <alignment horizontal="left"/>
    </xf>
    <xf numFmtId="167" fontId="20" fillId="3" borderId="0" xfId="20" applyFont="1" applyFill="1" applyAlignment="1">
      <alignment horizontal="left"/>
      <protection/>
    </xf>
    <xf numFmtId="167" fontId="20" fillId="2" borderId="0" xfId="20" applyFont="1" applyAlignment="1">
      <alignment horizontal="left"/>
      <protection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 wrapText="1"/>
    </xf>
    <xf numFmtId="165" fontId="21" fillId="0" borderId="0" xfId="0" applyNumberFormat="1" applyFont="1" applyAlignment="1">
      <alignment/>
    </xf>
    <xf numFmtId="0" fontId="17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omma_DivAll_Acct by Per" xfId="17"/>
    <cellStyle name="Currency" xfId="18"/>
    <cellStyle name="Currency [0]" xfId="19"/>
    <cellStyle name="Normal_DivAll_Acct by P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"/>
  <sheetViews>
    <sheetView tabSelected="1" zoomScale="75" zoomScaleNormal="75" workbookViewId="0" topLeftCell="D2">
      <selection activeCell="D3" sqref="D3"/>
    </sheetView>
  </sheetViews>
  <sheetFormatPr defaultColWidth="9.140625" defaultRowHeight="12.75" outlineLevelRow="1"/>
  <cols>
    <col min="1" max="1" width="9.140625" style="0" hidden="1" customWidth="1"/>
    <col min="2" max="2" width="3.00390625" style="0" customWidth="1"/>
    <col min="3" max="3" width="17.8515625" style="0" customWidth="1"/>
    <col min="4" max="4" width="36.7109375" style="0" customWidth="1"/>
    <col min="5" max="5" width="2.28125" style="0" customWidth="1"/>
    <col min="6" max="6" width="16.140625" style="14" customWidth="1"/>
    <col min="7" max="7" width="15.57421875" style="14" customWidth="1"/>
    <col min="8" max="8" width="16.00390625" style="14" customWidth="1"/>
    <col min="9" max="9" width="3.00390625" style="0" customWidth="1"/>
    <col min="10" max="10" width="18.00390625" style="8" customWidth="1"/>
    <col min="11" max="11" width="17.421875" style="8" customWidth="1"/>
    <col min="12" max="12" width="15.28125" style="8" customWidth="1"/>
    <col min="13" max="13" width="2.8515625" style="0" customWidth="1"/>
    <col min="14" max="14" width="14.8515625" style="8" customWidth="1"/>
  </cols>
  <sheetData>
    <row r="1" spans="1:14" ht="38.25" hidden="1">
      <c r="A1" t="s">
        <v>25</v>
      </c>
      <c r="C1" t="s">
        <v>15</v>
      </c>
      <c r="D1" t="s">
        <v>11</v>
      </c>
      <c r="F1" s="14" t="s">
        <v>26</v>
      </c>
      <c r="G1" s="14" t="s">
        <v>17</v>
      </c>
      <c r="H1" s="14" t="s">
        <v>12</v>
      </c>
      <c r="K1" s="8" t="s">
        <v>13</v>
      </c>
      <c r="L1" s="8" t="s">
        <v>14</v>
      </c>
      <c r="N1" s="8" t="s">
        <v>17</v>
      </c>
    </row>
    <row r="2" spans="4:14" s="66" customFormat="1" ht="25.5">
      <c r="D2" s="79" t="s">
        <v>877</v>
      </c>
      <c r="F2" s="67"/>
      <c r="G2" s="67"/>
      <c r="H2" s="67"/>
      <c r="J2" s="68"/>
      <c r="K2" s="68"/>
      <c r="L2" s="68"/>
      <c r="N2" s="68"/>
    </row>
    <row r="4" spans="3:4" ht="15.75">
      <c r="C4" s="1" t="s">
        <v>1</v>
      </c>
      <c r="D4" s="2" t="s">
        <v>596</v>
      </c>
    </row>
    <row r="5" spans="3:4" ht="15.75">
      <c r="C5" s="1" t="s">
        <v>0</v>
      </c>
      <c r="D5" s="2" t="s">
        <v>597</v>
      </c>
    </row>
    <row r="6" spans="3:4" ht="15.75">
      <c r="C6" s="1" t="s">
        <v>2</v>
      </c>
      <c r="D6" s="23" t="s">
        <v>598</v>
      </c>
    </row>
    <row r="7" spans="3:6" ht="30.75">
      <c r="C7" s="1" t="s">
        <v>3</v>
      </c>
      <c r="D7" s="3" t="s">
        <v>599</v>
      </c>
      <c r="F7" s="19" t="s">
        <v>600</v>
      </c>
    </row>
    <row r="8" spans="3:4" ht="15.75">
      <c r="C8" s="1" t="s">
        <v>4</v>
      </c>
      <c r="D8" s="6">
        <f>NvsEndTime</f>
        <v>38331.4440625</v>
      </c>
    </row>
    <row r="9" spans="3:4" ht="15.75">
      <c r="C9" s="1" t="s">
        <v>16</v>
      </c>
      <c r="D9" s="2" t="s">
        <v>39</v>
      </c>
    </row>
    <row r="10" spans="3:4" ht="15.75">
      <c r="C10" s="1" t="s">
        <v>5</v>
      </c>
      <c r="D10" s="7">
        <v>2004</v>
      </c>
    </row>
    <row r="11" spans="3:14" s="1" customFormat="1" ht="15.75">
      <c r="C11" s="5"/>
      <c r="D11" s="5"/>
      <c r="E11" s="5"/>
      <c r="F11" s="17"/>
      <c r="G11" s="18"/>
      <c r="H11" s="18"/>
      <c r="I11" s="5"/>
      <c r="J11" s="13"/>
      <c r="K11" s="13"/>
      <c r="L11" s="13"/>
      <c r="M11" s="5"/>
      <c r="N11" s="13"/>
    </row>
    <row r="12" spans="3:14" s="1" customFormat="1" ht="47.25">
      <c r="C12" s="4" t="s">
        <v>6</v>
      </c>
      <c r="D12" s="4" t="s">
        <v>7</v>
      </c>
      <c r="E12" s="5"/>
      <c r="F12" s="10" t="s">
        <v>28</v>
      </c>
      <c r="G12" s="10" t="s">
        <v>29</v>
      </c>
      <c r="H12" s="10" t="s">
        <v>30</v>
      </c>
      <c r="I12" s="5"/>
      <c r="J12" s="10" t="s">
        <v>8</v>
      </c>
      <c r="K12" s="10" t="s">
        <v>9</v>
      </c>
      <c r="L12" s="10" t="s">
        <v>10</v>
      </c>
      <c r="M12" s="5"/>
      <c r="N12" s="10" t="s">
        <v>27</v>
      </c>
    </row>
    <row r="13" spans="6:14" s="2" customFormat="1" ht="15">
      <c r="F13" s="15"/>
      <c r="G13" s="15"/>
      <c r="H13" s="15"/>
      <c r="J13" s="9"/>
      <c r="K13" s="9"/>
      <c r="L13" s="9"/>
      <c r="N13" s="9"/>
    </row>
    <row r="14" spans="1:14" ht="12.75" outlineLevel="1">
      <c r="A14" t="s">
        <v>40</v>
      </c>
      <c r="C14" t="s">
        <v>228</v>
      </c>
      <c r="D14" t="s">
        <v>18</v>
      </c>
      <c r="F14" s="14">
        <v>1175247</v>
      </c>
      <c r="G14" s="14">
        <f aca="true" t="shared" si="0" ref="G14:G19">H14-F14</f>
        <v>0</v>
      </c>
      <c r="H14" s="14">
        <v>1175247</v>
      </c>
      <c r="K14" s="8">
        <v>0</v>
      </c>
      <c r="L14" s="8">
        <v>0</v>
      </c>
      <c r="N14" s="8">
        <f aca="true" t="shared" si="1" ref="N14:N19">H14-K14-L14</f>
        <v>1175247</v>
      </c>
    </row>
    <row r="15" spans="1:14" ht="12.75" outlineLevel="1">
      <c r="A15" t="s">
        <v>41</v>
      </c>
      <c r="C15" t="s">
        <v>229</v>
      </c>
      <c r="D15" t="s">
        <v>230</v>
      </c>
      <c r="F15" s="14">
        <v>681318</v>
      </c>
      <c r="G15" s="14">
        <f t="shared" si="0"/>
        <v>106178</v>
      </c>
      <c r="H15" s="14">
        <v>787496</v>
      </c>
      <c r="K15" s="8">
        <v>21023.75</v>
      </c>
      <c r="L15" s="8">
        <v>216937.47</v>
      </c>
      <c r="N15" s="8">
        <f t="shared" si="1"/>
        <v>549534.78</v>
      </c>
    </row>
    <row r="16" spans="1:14" ht="12.75" outlineLevel="1">
      <c r="A16" t="s">
        <v>42</v>
      </c>
      <c r="C16" t="s">
        <v>231</v>
      </c>
      <c r="D16" t="s">
        <v>232</v>
      </c>
      <c r="F16" s="14">
        <v>263817</v>
      </c>
      <c r="G16" s="14">
        <f t="shared" si="0"/>
        <v>141683</v>
      </c>
      <c r="H16" s="14">
        <v>405500</v>
      </c>
      <c r="K16" s="8">
        <v>26513.84</v>
      </c>
      <c r="L16" s="8">
        <v>114386.04</v>
      </c>
      <c r="N16" s="8">
        <f t="shared" si="1"/>
        <v>264600.12</v>
      </c>
    </row>
    <row r="17" spans="1:14" ht="12.75" outlineLevel="1">
      <c r="A17" t="s">
        <v>43</v>
      </c>
      <c r="C17" t="s">
        <v>233</v>
      </c>
      <c r="D17" t="s">
        <v>234</v>
      </c>
      <c r="F17" s="14">
        <v>2112305</v>
      </c>
      <c r="G17" s="14">
        <f t="shared" si="0"/>
        <v>722508</v>
      </c>
      <c r="H17" s="14">
        <v>2834813</v>
      </c>
      <c r="K17" s="8">
        <v>33672.91</v>
      </c>
      <c r="L17" s="8">
        <v>1418462.98</v>
      </c>
      <c r="N17" s="8">
        <f t="shared" si="1"/>
        <v>1382677.1099999999</v>
      </c>
    </row>
    <row r="18" spans="1:14" ht="12.75" outlineLevel="1">
      <c r="A18" t="s">
        <v>44</v>
      </c>
      <c r="C18" t="s">
        <v>235</v>
      </c>
      <c r="D18" t="s">
        <v>236</v>
      </c>
      <c r="F18" s="14">
        <v>206724</v>
      </c>
      <c r="G18" s="14">
        <f t="shared" si="0"/>
        <v>33579</v>
      </c>
      <c r="H18" s="14">
        <v>240303</v>
      </c>
      <c r="K18" s="8">
        <v>0</v>
      </c>
      <c r="L18" s="8">
        <v>96948.1</v>
      </c>
      <c r="N18" s="8">
        <f t="shared" si="1"/>
        <v>143354.9</v>
      </c>
    </row>
    <row r="19" spans="1:14" s="1" customFormat="1" ht="15.75">
      <c r="A19" s="1" t="s">
        <v>32</v>
      </c>
      <c r="C19" s="11">
        <v>10000</v>
      </c>
      <c r="D19" s="1" t="s">
        <v>18</v>
      </c>
      <c r="F19" s="16">
        <v>4439411</v>
      </c>
      <c r="G19" s="16">
        <f t="shared" si="0"/>
        <v>1003948</v>
      </c>
      <c r="H19" s="16">
        <v>5443359</v>
      </c>
      <c r="J19" s="12"/>
      <c r="K19" s="12">
        <v>81210.5</v>
      </c>
      <c r="L19" s="12">
        <v>1846734.59</v>
      </c>
      <c r="N19" s="12">
        <f t="shared" si="1"/>
        <v>3515413.91</v>
      </c>
    </row>
    <row r="20" spans="3:14" s="2" customFormat="1" ht="15">
      <c r="C20" s="3"/>
      <c r="F20" s="15"/>
      <c r="G20" s="15"/>
      <c r="H20" s="15"/>
      <c r="J20" s="9"/>
      <c r="K20" s="9"/>
      <c r="L20" s="9"/>
      <c r="N20" s="9"/>
    </row>
    <row r="21" spans="1:14" ht="12.75" outlineLevel="1">
      <c r="A21" t="s">
        <v>45</v>
      </c>
      <c r="C21" t="s">
        <v>237</v>
      </c>
      <c r="D21" t="s">
        <v>238</v>
      </c>
      <c r="F21" s="14">
        <v>23245605</v>
      </c>
      <c r="G21" s="14">
        <f aca="true" t="shared" si="2" ref="G21:G52">H21-F21</f>
        <v>0</v>
      </c>
      <c r="H21" s="14">
        <v>23245605</v>
      </c>
      <c r="K21" s="8">
        <v>0</v>
      </c>
      <c r="L21" s="8">
        <v>0</v>
      </c>
      <c r="N21" s="8">
        <f aca="true" t="shared" si="3" ref="N21:N52">H21-K21-L21</f>
        <v>23245605</v>
      </c>
    </row>
    <row r="22" spans="1:14" ht="12.75" outlineLevel="1">
      <c r="A22" t="s">
        <v>46</v>
      </c>
      <c r="C22" t="s">
        <v>239</v>
      </c>
      <c r="D22" t="s">
        <v>240</v>
      </c>
      <c r="F22" s="14">
        <v>353264</v>
      </c>
      <c r="G22" s="14">
        <f t="shared" si="2"/>
        <v>0</v>
      </c>
      <c r="H22" s="14">
        <v>353264</v>
      </c>
      <c r="K22" s="8">
        <v>636.39</v>
      </c>
      <c r="L22" s="8">
        <v>148338.49</v>
      </c>
      <c r="N22" s="8">
        <f t="shared" si="3"/>
        <v>204289.12</v>
      </c>
    </row>
    <row r="23" spans="1:14" ht="12.75" outlineLevel="1">
      <c r="A23" t="s">
        <v>47</v>
      </c>
      <c r="C23" t="s">
        <v>241</v>
      </c>
      <c r="D23" t="s">
        <v>242</v>
      </c>
      <c r="F23" s="14">
        <v>81468</v>
      </c>
      <c r="G23" s="14">
        <f t="shared" si="2"/>
        <v>6099</v>
      </c>
      <c r="H23" s="14">
        <v>87567</v>
      </c>
      <c r="K23" s="8">
        <v>3110.9</v>
      </c>
      <c r="L23" s="8">
        <v>41574.26</v>
      </c>
      <c r="N23" s="8">
        <f t="shared" si="3"/>
        <v>42881.840000000004</v>
      </c>
    </row>
    <row r="24" spans="1:14" ht="12.75" outlineLevel="1">
      <c r="A24" t="s">
        <v>48</v>
      </c>
      <c r="C24" t="s">
        <v>243</v>
      </c>
      <c r="D24" t="s">
        <v>244</v>
      </c>
      <c r="F24" s="14">
        <v>0</v>
      </c>
      <c r="G24" s="14">
        <f t="shared" si="2"/>
        <v>30990</v>
      </c>
      <c r="H24" s="14">
        <v>30990</v>
      </c>
      <c r="K24" s="8">
        <v>0</v>
      </c>
      <c r="L24" s="8">
        <v>0</v>
      </c>
      <c r="N24" s="8">
        <f t="shared" si="3"/>
        <v>30990</v>
      </c>
    </row>
    <row r="25" spans="1:14" ht="12.75" outlineLevel="1">
      <c r="A25" t="s">
        <v>49</v>
      </c>
      <c r="C25" t="s">
        <v>245</v>
      </c>
      <c r="D25" t="s">
        <v>246</v>
      </c>
      <c r="F25" s="14">
        <v>234572</v>
      </c>
      <c r="G25" s="14">
        <f t="shared" si="2"/>
        <v>0</v>
      </c>
      <c r="H25" s="14">
        <v>234572</v>
      </c>
      <c r="K25" s="8">
        <v>0</v>
      </c>
      <c r="L25" s="8">
        <v>100333.68</v>
      </c>
      <c r="N25" s="8">
        <f t="shared" si="3"/>
        <v>134238.32</v>
      </c>
    </row>
    <row r="26" spans="1:14" ht="12.75" outlineLevel="1">
      <c r="A26" t="s">
        <v>50</v>
      </c>
      <c r="C26" t="s">
        <v>247</v>
      </c>
      <c r="D26" t="s">
        <v>248</v>
      </c>
      <c r="F26" s="14">
        <v>102744</v>
      </c>
      <c r="G26" s="14">
        <f t="shared" si="2"/>
        <v>0</v>
      </c>
      <c r="H26" s="14">
        <v>102744</v>
      </c>
      <c r="K26" s="8">
        <v>0</v>
      </c>
      <c r="L26" s="8">
        <v>45546.92</v>
      </c>
      <c r="N26" s="8">
        <f t="shared" si="3"/>
        <v>57197.08</v>
      </c>
    </row>
    <row r="27" spans="1:14" ht="12.75" outlineLevel="1">
      <c r="A27" t="s">
        <v>51</v>
      </c>
      <c r="C27" t="s">
        <v>249</v>
      </c>
      <c r="D27" t="s">
        <v>250</v>
      </c>
      <c r="F27" s="14">
        <v>90606</v>
      </c>
      <c r="G27" s="14">
        <f t="shared" si="2"/>
        <v>77778</v>
      </c>
      <c r="H27" s="14">
        <v>168384</v>
      </c>
      <c r="K27" s="8">
        <v>1316.81</v>
      </c>
      <c r="L27" s="8">
        <v>66707.35</v>
      </c>
      <c r="N27" s="8">
        <f t="shared" si="3"/>
        <v>100359.84</v>
      </c>
    </row>
    <row r="28" spans="1:14" ht="12.75" outlineLevel="1">
      <c r="A28" t="s">
        <v>52</v>
      </c>
      <c r="C28" t="s">
        <v>251</v>
      </c>
      <c r="D28" t="s">
        <v>252</v>
      </c>
      <c r="F28" s="14">
        <v>97831</v>
      </c>
      <c r="G28" s="14">
        <f t="shared" si="2"/>
        <v>27970</v>
      </c>
      <c r="H28" s="14">
        <v>125801</v>
      </c>
      <c r="K28" s="8">
        <v>693.53</v>
      </c>
      <c r="L28" s="8">
        <v>23255.59</v>
      </c>
      <c r="N28" s="8">
        <f t="shared" si="3"/>
        <v>101851.88</v>
      </c>
    </row>
    <row r="29" spans="1:14" ht="12.75" outlineLevel="1">
      <c r="A29" t="s">
        <v>53</v>
      </c>
      <c r="C29" t="s">
        <v>253</v>
      </c>
      <c r="D29" t="s">
        <v>254</v>
      </c>
      <c r="F29" s="14">
        <v>2000</v>
      </c>
      <c r="G29" s="14">
        <f t="shared" si="2"/>
        <v>4956</v>
      </c>
      <c r="H29" s="14">
        <v>6956</v>
      </c>
      <c r="K29" s="8">
        <v>0</v>
      </c>
      <c r="L29" s="8">
        <v>0</v>
      </c>
      <c r="N29" s="8">
        <f t="shared" si="3"/>
        <v>6956</v>
      </c>
    </row>
    <row r="30" spans="1:14" ht="12.75" outlineLevel="1">
      <c r="A30" t="s">
        <v>54</v>
      </c>
      <c r="C30" t="s">
        <v>255</v>
      </c>
      <c r="D30" t="s">
        <v>256</v>
      </c>
      <c r="F30" s="14">
        <v>299993</v>
      </c>
      <c r="G30" s="14">
        <f t="shared" si="2"/>
        <v>-168138</v>
      </c>
      <c r="H30" s="14">
        <v>131855</v>
      </c>
      <c r="K30" s="8">
        <v>9810.55</v>
      </c>
      <c r="L30" s="8">
        <v>190458.28</v>
      </c>
      <c r="N30" s="8">
        <f t="shared" si="3"/>
        <v>-68413.83</v>
      </c>
    </row>
    <row r="31" spans="1:14" ht="12.75" outlineLevel="1">
      <c r="A31" t="s">
        <v>55</v>
      </c>
      <c r="C31" t="s">
        <v>257</v>
      </c>
      <c r="D31" t="s">
        <v>258</v>
      </c>
      <c r="F31" s="14">
        <v>0</v>
      </c>
      <c r="G31" s="14">
        <f t="shared" si="2"/>
        <v>-101946</v>
      </c>
      <c r="H31" s="14">
        <v>-101946</v>
      </c>
      <c r="K31" s="8">
        <v>0</v>
      </c>
      <c r="L31" s="8">
        <v>58052.93</v>
      </c>
      <c r="N31" s="8">
        <f t="shared" si="3"/>
        <v>-159998.93</v>
      </c>
    </row>
    <row r="32" spans="1:14" ht="12.75" outlineLevel="1">
      <c r="A32" t="s">
        <v>56</v>
      </c>
      <c r="C32" t="s">
        <v>259</v>
      </c>
      <c r="D32" t="s">
        <v>260</v>
      </c>
      <c r="F32" s="14">
        <v>467722</v>
      </c>
      <c r="G32" s="14">
        <f t="shared" si="2"/>
        <v>35982</v>
      </c>
      <c r="H32" s="14">
        <v>503704</v>
      </c>
      <c r="K32" s="8">
        <v>0</v>
      </c>
      <c r="L32" s="8">
        <v>235610.53</v>
      </c>
      <c r="N32" s="8">
        <f t="shared" si="3"/>
        <v>268093.47</v>
      </c>
    </row>
    <row r="33" spans="1:14" ht="12.75" outlineLevel="1">
      <c r="A33" t="s">
        <v>57</v>
      </c>
      <c r="C33" t="s">
        <v>261</v>
      </c>
      <c r="D33" t="s">
        <v>262</v>
      </c>
      <c r="F33" s="14">
        <v>1982572</v>
      </c>
      <c r="G33" s="14">
        <f t="shared" si="2"/>
        <v>2609836</v>
      </c>
      <c r="H33" s="14">
        <v>4592408</v>
      </c>
      <c r="K33" s="8">
        <v>121500.47</v>
      </c>
      <c r="L33" s="8">
        <v>691307.96</v>
      </c>
      <c r="N33" s="8">
        <f t="shared" si="3"/>
        <v>3779599.5700000003</v>
      </c>
    </row>
    <row r="34" spans="1:14" ht="12.75" outlineLevel="1">
      <c r="A34" t="s">
        <v>58</v>
      </c>
      <c r="C34" t="s">
        <v>263</v>
      </c>
      <c r="D34" t="s">
        <v>264</v>
      </c>
      <c r="F34" s="14">
        <v>311560</v>
      </c>
      <c r="G34" s="14">
        <f t="shared" si="2"/>
        <v>70065</v>
      </c>
      <c r="H34" s="14">
        <v>381625</v>
      </c>
      <c r="K34" s="8">
        <v>109535.51</v>
      </c>
      <c r="L34" s="8">
        <v>257626.51</v>
      </c>
      <c r="N34" s="8">
        <f t="shared" si="3"/>
        <v>14462.979999999981</v>
      </c>
    </row>
    <row r="35" spans="1:14" ht="12.75" outlineLevel="1">
      <c r="A35" t="s">
        <v>59</v>
      </c>
      <c r="C35" t="s">
        <v>265</v>
      </c>
      <c r="D35" t="s">
        <v>266</v>
      </c>
      <c r="F35" s="14">
        <v>0</v>
      </c>
      <c r="G35" s="14">
        <f t="shared" si="2"/>
        <v>503153</v>
      </c>
      <c r="H35" s="14">
        <v>503153</v>
      </c>
      <c r="K35" s="8">
        <v>94403.6</v>
      </c>
      <c r="L35" s="8">
        <v>54610.93</v>
      </c>
      <c r="N35" s="8">
        <f t="shared" si="3"/>
        <v>354138.47000000003</v>
      </c>
    </row>
    <row r="36" spans="1:14" ht="12.75" outlineLevel="1">
      <c r="A36" t="s">
        <v>60</v>
      </c>
      <c r="C36" t="s">
        <v>267</v>
      </c>
      <c r="D36" t="s">
        <v>268</v>
      </c>
      <c r="F36" s="14">
        <v>288798</v>
      </c>
      <c r="G36" s="14">
        <f t="shared" si="2"/>
        <v>0</v>
      </c>
      <c r="H36" s="14">
        <v>288798</v>
      </c>
      <c r="K36" s="8">
        <v>0</v>
      </c>
      <c r="L36" s="8">
        <v>138506.21</v>
      </c>
      <c r="N36" s="8">
        <f t="shared" si="3"/>
        <v>150291.79</v>
      </c>
    </row>
    <row r="37" spans="1:14" ht="12.75" outlineLevel="1">
      <c r="A37" t="s">
        <v>61</v>
      </c>
      <c r="C37" t="s">
        <v>269</v>
      </c>
      <c r="D37" t="s">
        <v>270</v>
      </c>
      <c r="F37" s="14">
        <v>0</v>
      </c>
      <c r="G37" s="14">
        <f t="shared" si="2"/>
        <v>367765</v>
      </c>
      <c r="H37" s="14">
        <v>367765</v>
      </c>
      <c r="K37" s="8">
        <v>159764.45</v>
      </c>
      <c r="L37" s="8">
        <v>82026.02</v>
      </c>
      <c r="N37" s="8">
        <f t="shared" si="3"/>
        <v>125974.52999999998</v>
      </c>
    </row>
    <row r="38" spans="1:14" ht="12.75" outlineLevel="1">
      <c r="A38" t="s">
        <v>62</v>
      </c>
      <c r="C38" t="s">
        <v>271</v>
      </c>
      <c r="D38" t="s">
        <v>272</v>
      </c>
      <c r="F38" s="14">
        <v>421860</v>
      </c>
      <c r="G38" s="14">
        <f t="shared" si="2"/>
        <v>-38804</v>
      </c>
      <c r="H38" s="14">
        <v>383056</v>
      </c>
      <c r="K38" s="8">
        <v>1117.71</v>
      </c>
      <c r="L38" s="8">
        <v>194048.22</v>
      </c>
      <c r="N38" s="8">
        <f t="shared" si="3"/>
        <v>187890.06999999998</v>
      </c>
    </row>
    <row r="39" spans="1:14" ht="12.75" outlineLevel="1">
      <c r="A39" t="s">
        <v>63</v>
      </c>
      <c r="C39" t="s">
        <v>273</v>
      </c>
      <c r="D39" t="s">
        <v>274</v>
      </c>
      <c r="F39" s="14">
        <v>0</v>
      </c>
      <c r="G39" s="14">
        <f t="shared" si="2"/>
        <v>-16377</v>
      </c>
      <c r="H39" s="14">
        <v>-16377</v>
      </c>
      <c r="K39" s="8">
        <v>0</v>
      </c>
      <c r="L39" s="8">
        <v>16054.86</v>
      </c>
      <c r="N39" s="8">
        <f t="shared" si="3"/>
        <v>-32431.86</v>
      </c>
    </row>
    <row r="40" spans="1:14" ht="12.75" outlineLevel="1">
      <c r="A40" t="s">
        <v>64</v>
      </c>
      <c r="C40" t="s">
        <v>275</v>
      </c>
      <c r="D40" t="s">
        <v>276</v>
      </c>
      <c r="F40" s="14">
        <v>0</v>
      </c>
      <c r="G40" s="14">
        <f t="shared" si="2"/>
        <v>50208</v>
      </c>
      <c r="H40" s="14">
        <v>50208</v>
      </c>
      <c r="K40" s="8">
        <v>0</v>
      </c>
      <c r="L40" s="8">
        <v>45239.72</v>
      </c>
      <c r="N40" s="8">
        <f t="shared" si="3"/>
        <v>4968.279999999999</v>
      </c>
    </row>
    <row r="41" spans="1:14" ht="12.75" outlineLevel="1">
      <c r="A41" t="s">
        <v>65</v>
      </c>
      <c r="C41" t="s">
        <v>277</v>
      </c>
      <c r="D41" t="s">
        <v>278</v>
      </c>
      <c r="F41" s="14">
        <v>69396</v>
      </c>
      <c r="G41" s="14">
        <f t="shared" si="2"/>
        <v>0</v>
      </c>
      <c r="H41" s="14">
        <v>69396</v>
      </c>
      <c r="K41" s="8">
        <v>715.65</v>
      </c>
      <c r="L41" s="8">
        <v>43205.05</v>
      </c>
      <c r="N41" s="8">
        <f t="shared" si="3"/>
        <v>25475.300000000003</v>
      </c>
    </row>
    <row r="42" spans="1:14" ht="12.75" outlineLevel="1">
      <c r="A42" t="s">
        <v>66</v>
      </c>
      <c r="C42" t="s">
        <v>279</v>
      </c>
      <c r="D42" t="s">
        <v>280</v>
      </c>
      <c r="F42" s="14">
        <v>0</v>
      </c>
      <c r="G42" s="14">
        <f t="shared" si="2"/>
        <v>229878</v>
      </c>
      <c r="H42" s="14">
        <v>229878</v>
      </c>
      <c r="K42" s="8">
        <v>0</v>
      </c>
      <c r="L42" s="8">
        <v>6175.6</v>
      </c>
      <c r="N42" s="8">
        <f t="shared" si="3"/>
        <v>223702.4</v>
      </c>
    </row>
    <row r="43" spans="1:14" ht="12.75" outlineLevel="1">
      <c r="A43" t="s">
        <v>67</v>
      </c>
      <c r="C43" t="s">
        <v>281</v>
      </c>
      <c r="D43" t="s">
        <v>282</v>
      </c>
      <c r="F43" s="14">
        <v>643521</v>
      </c>
      <c r="G43" s="14">
        <f t="shared" si="2"/>
        <v>279390</v>
      </c>
      <c r="H43" s="14">
        <v>922911</v>
      </c>
      <c r="K43" s="8">
        <v>17902.77</v>
      </c>
      <c r="L43" s="8">
        <v>325231.55</v>
      </c>
      <c r="N43" s="8">
        <f t="shared" si="3"/>
        <v>579776.6799999999</v>
      </c>
    </row>
    <row r="44" spans="1:14" ht="12.75" outlineLevel="1">
      <c r="A44" t="s">
        <v>68</v>
      </c>
      <c r="C44" t="s">
        <v>283</v>
      </c>
      <c r="D44" t="s">
        <v>284</v>
      </c>
      <c r="F44" s="14">
        <v>765584</v>
      </c>
      <c r="G44" s="14">
        <f t="shared" si="2"/>
        <v>3387</v>
      </c>
      <c r="H44" s="14">
        <v>768971</v>
      </c>
      <c r="K44" s="8">
        <v>0</v>
      </c>
      <c r="L44" s="8">
        <v>353993.91</v>
      </c>
      <c r="N44" s="8">
        <f t="shared" si="3"/>
        <v>414977.09</v>
      </c>
    </row>
    <row r="45" spans="1:14" ht="12.75" outlineLevel="1">
      <c r="A45" t="s">
        <v>69</v>
      </c>
      <c r="C45" t="s">
        <v>285</v>
      </c>
      <c r="D45" t="s">
        <v>286</v>
      </c>
      <c r="F45" s="14">
        <v>1491542</v>
      </c>
      <c r="G45" s="14">
        <f t="shared" si="2"/>
        <v>9393</v>
      </c>
      <c r="H45" s="14">
        <v>1500935</v>
      </c>
      <c r="K45" s="8">
        <v>0</v>
      </c>
      <c r="L45" s="8">
        <v>590921.23</v>
      </c>
      <c r="N45" s="8">
        <f t="shared" si="3"/>
        <v>910013.77</v>
      </c>
    </row>
    <row r="46" spans="1:14" ht="12.75" outlineLevel="1">
      <c r="A46" t="s">
        <v>70</v>
      </c>
      <c r="C46" t="s">
        <v>287</v>
      </c>
      <c r="D46" t="s">
        <v>288</v>
      </c>
      <c r="F46" s="14">
        <v>1410901</v>
      </c>
      <c r="G46" s="14">
        <f t="shared" si="2"/>
        <v>2398</v>
      </c>
      <c r="H46" s="14">
        <v>1413299</v>
      </c>
      <c r="K46" s="8">
        <v>0</v>
      </c>
      <c r="L46" s="8">
        <v>663702.04</v>
      </c>
      <c r="N46" s="8">
        <f t="shared" si="3"/>
        <v>749596.96</v>
      </c>
    </row>
    <row r="47" spans="1:14" ht="12.75" outlineLevel="1">
      <c r="A47" t="s">
        <v>71</v>
      </c>
      <c r="C47" t="s">
        <v>289</v>
      </c>
      <c r="D47" t="s">
        <v>290</v>
      </c>
      <c r="F47" s="14">
        <v>1404930</v>
      </c>
      <c r="G47" s="14">
        <f t="shared" si="2"/>
        <v>4222</v>
      </c>
      <c r="H47" s="14">
        <v>1409152</v>
      </c>
      <c r="K47" s="8">
        <v>0</v>
      </c>
      <c r="L47" s="8">
        <v>535857.78</v>
      </c>
      <c r="N47" s="8">
        <f t="shared" si="3"/>
        <v>873294.22</v>
      </c>
    </row>
    <row r="48" spans="1:14" ht="12.75" outlineLevel="1">
      <c r="A48" t="s">
        <v>72</v>
      </c>
      <c r="C48" t="s">
        <v>291</v>
      </c>
      <c r="D48" t="s">
        <v>292</v>
      </c>
      <c r="F48" s="14">
        <v>29444</v>
      </c>
      <c r="G48" s="14">
        <f t="shared" si="2"/>
        <v>548</v>
      </c>
      <c r="H48" s="14">
        <v>29992</v>
      </c>
      <c r="K48" s="8">
        <v>770.4</v>
      </c>
      <c r="L48" s="8">
        <v>14483.42</v>
      </c>
      <c r="N48" s="8">
        <f t="shared" si="3"/>
        <v>14738.179999999998</v>
      </c>
    </row>
    <row r="49" spans="1:14" ht="12.75" outlineLevel="1">
      <c r="A49" t="s">
        <v>73</v>
      </c>
      <c r="C49" t="s">
        <v>293</v>
      </c>
      <c r="D49" t="s">
        <v>294</v>
      </c>
      <c r="F49" s="14">
        <v>27068</v>
      </c>
      <c r="G49" s="14">
        <f t="shared" si="2"/>
        <v>6941</v>
      </c>
      <c r="H49" s="14">
        <v>34009</v>
      </c>
      <c r="K49" s="8">
        <v>2603.22</v>
      </c>
      <c r="L49" s="8">
        <v>21829.27</v>
      </c>
      <c r="N49" s="8">
        <f t="shared" si="3"/>
        <v>9576.509999999998</v>
      </c>
    </row>
    <row r="50" spans="1:14" ht="12.75" outlineLevel="1">
      <c r="A50" t="s">
        <v>74</v>
      </c>
      <c r="C50" t="s">
        <v>295</v>
      </c>
      <c r="D50" t="s">
        <v>296</v>
      </c>
      <c r="F50" s="14">
        <v>475802</v>
      </c>
      <c r="G50" s="14">
        <f t="shared" si="2"/>
        <v>4230</v>
      </c>
      <c r="H50" s="14">
        <v>480032</v>
      </c>
      <c r="K50" s="8">
        <v>0</v>
      </c>
      <c r="L50" s="8">
        <v>222692.02</v>
      </c>
      <c r="N50" s="8">
        <f t="shared" si="3"/>
        <v>257339.98</v>
      </c>
    </row>
    <row r="51" spans="1:14" ht="12.75" outlineLevel="1">
      <c r="A51" t="s">
        <v>75</v>
      </c>
      <c r="C51" t="s">
        <v>297</v>
      </c>
      <c r="D51" t="s">
        <v>298</v>
      </c>
      <c r="F51" s="14">
        <v>73212</v>
      </c>
      <c r="G51" s="14">
        <f t="shared" si="2"/>
        <v>40125</v>
      </c>
      <c r="H51" s="14">
        <v>113337</v>
      </c>
      <c r="K51" s="8">
        <v>0</v>
      </c>
      <c r="L51" s="8">
        <v>31783.46</v>
      </c>
      <c r="N51" s="8">
        <f t="shared" si="3"/>
        <v>81553.54000000001</v>
      </c>
    </row>
    <row r="52" spans="1:14" ht="12.75" outlineLevel="1">
      <c r="A52" t="s">
        <v>76</v>
      </c>
      <c r="C52" t="s">
        <v>299</v>
      </c>
      <c r="D52" t="s">
        <v>300</v>
      </c>
      <c r="F52" s="14">
        <v>57385</v>
      </c>
      <c r="G52" s="14">
        <f t="shared" si="2"/>
        <v>9212</v>
      </c>
      <c r="H52" s="14">
        <v>66597</v>
      </c>
      <c r="K52" s="8">
        <v>0</v>
      </c>
      <c r="L52" s="8">
        <v>24969.76</v>
      </c>
      <c r="N52" s="8">
        <f t="shared" si="3"/>
        <v>41627.240000000005</v>
      </c>
    </row>
    <row r="53" spans="1:14" ht="12.75" outlineLevel="1">
      <c r="A53" t="s">
        <v>77</v>
      </c>
      <c r="C53" t="s">
        <v>301</v>
      </c>
      <c r="D53" t="s">
        <v>302</v>
      </c>
      <c r="F53" s="14">
        <v>1045845</v>
      </c>
      <c r="G53" s="14">
        <f aca="true" t="shared" si="4" ref="G53:G84">H53-F53</f>
        <v>-109667</v>
      </c>
      <c r="H53" s="14">
        <v>936178</v>
      </c>
      <c r="K53" s="8">
        <v>18316.53</v>
      </c>
      <c r="L53" s="8">
        <v>517294.93</v>
      </c>
      <c r="N53" s="8">
        <f aca="true" t="shared" si="5" ref="N53:N84">H53-K53-L53</f>
        <v>400566.54</v>
      </c>
    </row>
    <row r="54" spans="1:14" ht="12.75" outlineLevel="1">
      <c r="A54" t="s">
        <v>78</v>
      </c>
      <c r="C54" t="s">
        <v>303</v>
      </c>
      <c r="D54" t="s">
        <v>304</v>
      </c>
      <c r="F54" s="14">
        <v>1439847</v>
      </c>
      <c r="G54" s="14">
        <f t="shared" si="4"/>
        <v>0</v>
      </c>
      <c r="H54" s="14">
        <v>1439847</v>
      </c>
      <c r="K54" s="8">
        <v>3737.87</v>
      </c>
      <c r="L54" s="8">
        <v>606994.17</v>
      </c>
      <c r="N54" s="8">
        <f t="shared" si="5"/>
        <v>829114.9599999998</v>
      </c>
    </row>
    <row r="55" spans="1:14" ht="12.75" outlineLevel="1">
      <c r="A55" t="s">
        <v>79</v>
      </c>
      <c r="C55" t="s">
        <v>305</v>
      </c>
      <c r="D55" t="s">
        <v>306</v>
      </c>
      <c r="F55" s="14">
        <v>2601670</v>
      </c>
      <c r="G55" s="14">
        <f t="shared" si="4"/>
        <v>2695</v>
      </c>
      <c r="H55" s="14">
        <v>2604365</v>
      </c>
      <c r="K55" s="8">
        <v>2417.32</v>
      </c>
      <c r="L55" s="8">
        <v>1078902.11</v>
      </c>
      <c r="N55" s="8">
        <f t="shared" si="5"/>
        <v>1523045.57</v>
      </c>
    </row>
    <row r="56" spans="1:14" ht="12.75" outlineLevel="1">
      <c r="A56" t="s">
        <v>80</v>
      </c>
      <c r="C56" t="s">
        <v>307</v>
      </c>
      <c r="D56" t="s">
        <v>308</v>
      </c>
      <c r="F56" s="14">
        <v>683352</v>
      </c>
      <c r="G56" s="14">
        <f t="shared" si="4"/>
        <v>0</v>
      </c>
      <c r="H56" s="14">
        <v>683352</v>
      </c>
      <c r="K56" s="8">
        <v>3737.87</v>
      </c>
      <c r="L56" s="8">
        <v>314285.32</v>
      </c>
      <c r="N56" s="8">
        <f t="shared" si="5"/>
        <v>365328.81</v>
      </c>
    </row>
    <row r="57" spans="1:14" ht="12.75" outlineLevel="1">
      <c r="A57" t="s">
        <v>81</v>
      </c>
      <c r="C57" t="s">
        <v>309</v>
      </c>
      <c r="D57" t="s">
        <v>310</v>
      </c>
      <c r="F57" s="14">
        <v>1016388</v>
      </c>
      <c r="G57" s="14">
        <f t="shared" si="4"/>
        <v>0</v>
      </c>
      <c r="H57" s="14">
        <v>1016388</v>
      </c>
      <c r="K57" s="8">
        <v>5094.84</v>
      </c>
      <c r="L57" s="8">
        <v>432236.98</v>
      </c>
      <c r="N57" s="8">
        <f t="shared" si="5"/>
        <v>579056.18</v>
      </c>
    </row>
    <row r="58" spans="1:14" ht="12.75" outlineLevel="1">
      <c r="A58" t="s">
        <v>82</v>
      </c>
      <c r="C58" t="s">
        <v>311</v>
      </c>
      <c r="D58" t="s">
        <v>312</v>
      </c>
      <c r="F58" s="14">
        <v>190000</v>
      </c>
      <c r="G58" s="14">
        <f t="shared" si="4"/>
        <v>0</v>
      </c>
      <c r="H58" s="14">
        <v>190000</v>
      </c>
      <c r="K58" s="8">
        <v>0</v>
      </c>
      <c r="L58" s="8">
        <v>99265.11</v>
      </c>
      <c r="N58" s="8">
        <f t="shared" si="5"/>
        <v>90734.89</v>
      </c>
    </row>
    <row r="59" spans="1:14" ht="12.75" outlineLevel="1">
      <c r="A59" t="s">
        <v>83</v>
      </c>
      <c r="C59" t="s">
        <v>313</v>
      </c>
      <c r="D59" t="s">
        <v>314</v>
      </c>
      <c r="F59" s="14">
        <v>45000</v>
      </c>
      <c r="G59" s="14">
        <f t="shared" si="4"/>
        <v>0</v>
      </c>
      <c r="H59" s="14">
        <v>45000</v>
      </c>
      <c r="K59" s="8">
        <v>0</v>
      </c>
      <c r="L59" s="8">
        <v>8558.63</v>
      </c>
      <c r="N59" s="8">
        <f t="shared" si="5"/>
        <v>36441.37</v>
      </c>
    </row>
    <row r="60" spans="1:14" ht="12.75" outlineLevel="1">
      <c r="A60" t="s">
        <v>84</v>
      </c>
      <c r="C60" t="s">
        <v>315</v>
      </c>
      <c r="D60" t="s">
        <v>316</v>
      </c>
      <c r="F60" s="14">
        <v>163546</v>
      </c>
      <c r="G60" s="14">
        <f t="shared" si="4"/>
        <v>136758</v>
      </c>
      <c r="H60" s="14">
        <v>300304</v>
      </c>
      <c r="K60" s="8">
        <v>5612.6</v>
      </c>
      <c r="L60" s="8">
        <v>75395.37</v>
      </c>
      <c r="N60" s="8">
        <f t="shared" si="5"/>
        <v>219296.03000000003</v>
      </c>
    </row>
    <row r="61" spans="1:14" ht="12.75" outlineLevel="1">
      <c r="A61" t="s">
        <v>85</v>
      </c>
      <c r="C61" t="s">
        <v>317</v>
      </c>
      <c r="D61" t="s">
        <v>318</v>
      </c>
      <c r="F61" s="14">
        <v>0</v>
      </c>
      <c r="G61" s="14">
        <f t="shared" si="4"/>
        <v>36176</v>
      </c>
      <c r="H61" s="14">
        <v>36176</v>
      </c>
      <c r="K61" s="8">
        <v>740.98</v>
      </c>
      <c r="L61" s="8">
        <v>323382.1</v>
      </c>
      <c r="N61" s="8">
        <f t="shared" si="5"/>
        <v>-287947.07999999996</v>
      </c>
    </row>
    <row r="62" spans="1:14" ht="12.75" outlineLevel="1">
      <c r="A62" t="s">
        <v>86</v>
      </c>
      <c r="C62" t="s">
        <v>319</v>
      </c>
      <c r="D62" t="s">
        <v>320</v>
      </c>
      <c r="F62" s="14">
        <v>709718</v>
      </c>
      <c r="G62" s="14">
        <f t="shared" si="4"/>
        <v>81915</v>
      </c>
      <c r="H62" s="14">
        <v>791633</v>
      </c>
      <c r="K62" s="8">
        <v>44628.18</v>
      </c>
      <c r="L62" s="8">
        <v>246411.19</v>
      </c>
      <c r="N62" s="8">
        <f t="shared" si="5"/>
        <v>500593.62999999995</v>
      </c>
    </row>
    <row r="63" spans="1:14" ht="12.75" outlineLevel="1">
      <c r="A63" t="s">
        <v>87</v>
      </c>
      <c r="C63" t="s">
        <v>321</v>
      </c>
      <c r="D63" t="s">
        <v>322</v>
      </c>
      <c r="F63" s="14">
        <v>1017415</v>
      </c>
      <c r="G63" s="14">
        <f t="shared" si="4"/>
        <v>0</v>
      </c>
      <c r="H63" s="14">
        <v>1017415</v>
      </c>
      <c r="K63" s="8">
        <v>1098.76</v>
      </c>
      <c r="L63" s="8">
        <v>412255.9</v>
      </c>
      <c r="N63" s="8">
        <f t="shared" si="5"/>
        <v>604060.34</v>
      </c>
    </row>
    <row r="64" spans="1:14" ht="12.75" outlineLevel="1">
      <c r="A64" t="s">
        <v>88</v>
      </c>
      <c r="C64" t="s">
        <v>323</v>
      </c>
      <c r="D64" t="s">
        <v>324</v>
      </c>
      <c r="F64" s="14">
        <v>730263</v>
      </c>
      <c r="G64" s="14">
        <f t="shared" si="4"/>
        <v>0</v>
      </c>
      <c r="H64" s="14">
        <v>730263</v>
      </c>
      <c r="K64" s="8">
        <v>0</v>
      </c>
      <c r="L64" s="8">
        <v>334489.72</v>
      </c>
      <c r="N64" s="8">
        <f t="shared" si="5"/>
        <v>395773.28</v>
      </c>
    </row>
    <row r="65" spans="1:14" ht="12.75" outlineLevel="1">
      <c r="A65" t="s">
        <v>89</v>
      </c>
      <c r="C65" t="s">
        <v>325</v>
      </c>
      <c r="D65" t="s">
        <v>326</v>
      </c>
      <c r="F65" s="14">
        <v>659769</v>
      </c>
      <c r="G65" s="14">
        <f t="shared" si="4"/>
        <v>0</v>
      </c>
      <c r="H65" s="14">
        <v>659769</v>
      </c>
      <c r="K65" s="8">
        <v>1539.29</v>
      </c>
      <c r="L65" s="8">
        <v>354753.34</v>
      </c>
      <c r="N65" s="8">
        <f t="shared" si="5"/>
        <v>303476.36999999994</v>
      </c>
    </row>
    <row r="66" spans="1:14" ht="12.75" outlineLevel="1">
      <c r="A66" t="s">
        <v>90</v>
      </c>
      <c r="C66" t="s">
        <v>327</v>
      </c>
      <c r="D66" t="s">
        <v>328</v>
      </c>
      <c r="F66" s="14">
        <v>878292</v>
      </c>
      <c r="G66" s="14">
        <f t="shared" si="4"/>
        <v>0</v>
      </c>
      <c r="H66" s="14">
        <v>878292</v>
      </c>
      <c r="K66" s="8">
        <v>0</v>
      </c>
      <c r="L66" s="8">
        <v>406132.4</v>
      </c>
      <c r="N66" s="8">
        <f t="shared" si="5"/>
        <v>472159.6</v>
      </c>
    </row>
    <row r="67" spans="1:14" ht="12.75" outlineLevel="1">
      <c r="A67" t="s">
        <v>91</v>
      </c>
      <c r="C67" t="s">
        <v>329</v>
      </c>
      <c r="D67" t="s">
        <v>330</v>
      </c>
      <c r="F67" s="14">
        <v>1397640</v>
      </c>
      <c r="G67" s="14">
        <f t="shared" si="4"/>
        <v>1460179</v>
      </c>
      <c r="H67" s="14">
        <v>2857819</v>
      </c>
      <c r="K67" s="8">
        <v>96484.69</v>
      </c>
      <c r="L67" s="8">
        <v>395859.69</v>
      </c>
      <c r="N67" s="8">
        <f t="shared" si="5"/>
        <v>2365474.62</v>
      </c>
    </row>
    <row r="68" spans="1:14" ht="12.75" outlineLevel="1">
      <c r="A68" t="s">
        <v>92</v>
      </c>
      <c r="C68" t="s">
        <v>331</v>
      </c>
      <c r="D68" t="s">
        <v>332</v>
      </c>
      <c r="F68" s="14">
        <v>1042105</v>
      </c>
      <c r="G68" s="14">
        <f t="shared" si="4"/>
        <v>9159</v>
      </c>
      <c r="H68" s="14">
        <v>1051264</v>
      </c>
      <c r="K68" s="8">
        <v>2900.65</v>
      </c>
      <c r="L68" s="8">
        <v>426110.96</v>
      </c>
      <c r="N68" s="8">
        <f t="shared" si="5"/>
        <v>622252.3899999999</v>
      </c>
    </row>
    <row r="69" spans="1:14" ht="12.75" outlineLevel="1">
      <c r="A69" t="s">
        <v>93</v>
      </c>
      <c r="C69" t="s">
        <v>333</v>
      </c>
      <c r="D69" t="s">
        <v>334</v>
      </c>
      <c r="F69" s="14">
        <v>1103516</v>
      </c>
      <c r="G69" s="14">
        <f t="shared" si="4"/>
        <v>19234</v>
      </c>
      <c r="H69" s="14">
        <v>1122750</v>
      </c>
      <c r="K69" s="8">
        <v>5229.79</v>
      </c>
      <c r="L69" s="8">
        <v>460632.86</v>
      </c>
      <c r="N69" s="8">
        <f t="shared" si="5"/>
        <v>656887.35</v>
      </c>
    </row>
    <row r="70" spans="1:14" ht="12.75" outlineLevel="1">
      <c r="A70" t="s">
        <v>94</v>
      </c>
      <c r="C70" t="s">
        <v>335</v>
      </c>
      <c r="D70" t="s">
        <v>336</v>
      </c>
      <c r="F70" s="14">
        <v>1418326</v>
      </c>
      <c r="G70" s="14">
        <f t="shared" si="4"/>
        <v>26200</v>
      </c>
      <c r="H70" s="14">
        <v>1444526</v>
      </c>
      <c r="K70" s="8">
        <v>5922.82</v>
      </c>
      <c r="L70" s="8">
        <v>625032.46</v>
      </c>
      <c r="N70" s="8">
        <f t="shared" si="5"/>
        <v>813570.72</v>
      </c>
    </row>
    <row r="71" spans="1:14" ht="12.75" outlineLevel="1">
      <c r="A71" t="s">
        <v>95</v>
      </c>
      <c r="C71" t="s">
        <v>337</v>
      </c>
      <c r="D71" t="s">
        <v>338</v>
      </c>
      <c r="F71" s="14">
        <v>1432633</v>
      </c>
      <c r="G71" s="14">
        <f t="shared" si="4"/>
        <v>1495</v>
      </c>
      <c r="H71" s="14">
        <v>1434128</v>
      </c>
      <c r="K71" s="8">
        <v>7369.11</v>
      </c>
      <c r="L71" s="8">
        <v>601638.7</v>
      </c>
      <c r="N71" s="8">
        <f t="shared" si="5"/>
        <v>825120.19</v>
      </c>
    </row>
    <row r="72" spans="1:14" ht="12.75" outlineLevel="1">
      <c r="A72" t="s">
        <v>96</v>
      </c>
      <c r="C72" t="s">
        <v>339</v>
      </c>
      <c r="D72" t="s">
        <v>340</v>
      </c>
      <c r="F72" s="14">
        <v>773601</v>
      </c>
      <c r="G72" s="14">
        <f t="shared" si="4"/>
        <v>0</v>
      </c>
      <c r="H72" s="14">
        <v>773601</v>
      </c>
      <c r="K72" s="8">
        <v>3715.19</v>
      </c>
      <c r="L72" s="8">
        <v>342597.47</v>
      </c>
      <c r="N72" s="8">
        <f t="shared" si="5"/>
        <v>427288.3400000001</v>
      </c>
    </row>
    <row r="73" spans="1:14" ht="12.75" outlineLevel="1">
      <c r="A73" t="s">
        <v>97</v>
      </c>
      <c r="C73" t="s">
        <v>341</v>
      </c>
      <c r="D73" t="s">
        <v>342</v>
      </c>
      <c r="F73" s="14">
        <v>1386580</v>
      </c>
      <c r="G73" s="14">
        <f t="shared" si="4"/>
        <v>-13</v>
      </c>
      <c r="H73" s="14">
        <v>1386567</v>
      </c>
      <c r="K73" s="8">
        <v>4153.86</v>
      </c>
      <c r="L73" s="8">
        <v>578296.93</v>
      </c>
      <c r="N73" s="8">
        <f t="shared" si="5"/>
        <v>804116.2099999998</v>
      </c>
    </row>
    <row r="74" spans="1:14" ht="12.75" outlineLevel="1">
      <c r="A74" t="s">
        <v>98</v>
      </c>
      <c r="C74" t="s">
        <v>343</v>
      </c>
      <c r="D74" t="s">
        <v>344</v>
      </c>
      <c r="F74" s="14">
        <v>457656</v>
      </c>
      <c r="G74" s="14">
        <f t="shared" si="4"/>
        <v>561</v>
      </c>
      <c r="H74" s="14">
        <v>458217</v>
      </c>
      <c r="K74" s="8">
        <v>1379.15</v>
      </c>
      <c r="L74" s="8">
        <v>179581.01</v>
      </c>
      <c r="N74" s="8">
        <f t="shared" si="5"/>
        <v>277256.83999999997</v>
      </c>
    </row>
    <row r="75" spans="1:14" ht="12.75" outlineLevel="1">
      <c r="A75" t="s">
        <v>99</v>
      </c>
      <c r="C75" t="s">
        <v>345</v>
      </c>
      <c r="D75" t="s">
        <v>346</v>
      </c>
      <c r="F75" s="14">
        <v>2106795</v>
      </c>
      <c r="G75" s="14">
        <f t="shared" si="4"/>
        <v>1393243</v>
      </c>
      <c r="H75" s="14">
        <v>3500038</v>
      </c>
      <c r="K75" s="8">
        <v>337870.24</v>
      </c>
      <c r="L75" s="8">
        <v>578754.35</v>
      </c>
      <c r="N75" s="8">
        <f t="shared" si="5"/>
        <v>2583413.4099999997</v>
      </c>
    </row>
    <row r="76" spans="1:14" ht="12.75" outlineLevel="1">
      <c r="A76" t="s">
        <v>100</v>
      </c>
      <c r="C76" t="s">
        <v>347</v>
      </c>
      <c r="D76" t="s">
        <v>348</v>
      </c>
      <c r="F76" s="14">
        <v>1843212</v>
      </c>
      <c r="G76" s="14">
        <f t="shared" si="4"/>
        <v>21815</v>
      </c>
      <c r="H76" s="14">
        <v>1865027</v>
      </c>
      <c r="K76" s="8">
        <v>21522.89</v>
      </c>
      <c r="L76" s="8">
        <v>906299.26</v>
      </c>
      <c r="N76" s="8">
        <f t="shared" si="5"/>
        <v>937204.8500000001</v>
      </c>
    </row>
    <row r="77" spans="1:14" ht="12.75" outlineLevel="1">
      <c r="A77" t="s">
        <v>101</v>
      </c>
      <c r="C77" t="s">
        <v>349</v>
      </c>
      <c r="D77" t="s">
        <v>350</v>
      </c>
      <c r="F77" s="14">
        <v>1502991</v>
      </c>
      <c r="G77" s="14">
        <f t="shared" si="4"/>
        <v>8726</v>
      </c>
      <c r="H77" s="14">
        <v>1511717</v>
      </c>
      <c r="K77" s="8">
        <v>16891.13</v>
      </c>
      <c r="L77" s="8">
        <v>630870.52</v>
      </c>
      <c r="N77" s="8">
        <f t="shared" si="5"/>
        <v>863955.3500000001</v>
      </c>
    </row>
    <row r="78" spans="1:14" ht="12.75" outlineLevel="1">
      <c r="A78" t="s">
        <v>102</v>
      </c>
      <c r="C78" t="s">
        <v>351</v>
      </c>
      <c r="D78" t="s">
        <v>352</v>
      </c>
      <c r="F78" s="14">
        <v>765255</v>
      </c>
      <c r="G78" s="14">
        <f t="shared" si="4"/>
        <v>4363</v>
      </c>
      <c r="H78" s="14">
        <v>769618</v>
      </c>
      <c r="K78" s="8">
        <v>1798.92</v>
      </c>
      <c r="L78" s="8">
        <v>334689.37</v>
      </c>
      <c r="N78" s="8">
        <f t="shared" si="5"/>
        <v>433129.70999999996</v>
      </c>
    </row>
    <row r="79" spans="1:14" ht="12.75" outlineLevel="1">
      <c r="A79" t="s">
        <v>103</v>
      </c>
      <c r="C79" t="s">
        <v>353</v>
      </c>
      <c r="D79" t="s">
        <v>354</v>
      </c>
      <c r="F79" s="14">
        <v>1572761</v>
      </c>
      <c r="G79" s="14">
        <f t="shared" si="4"/>
        <v>58546</v>
      </c>
      <c r="H79" s="14">
        <v>1631307</v>
      </c>
      <c r="K79" s="8">
        <v>1447.69</v>
      </c>
      <c r="L79" s="8">
        <v>639923.39</v>
      </c>
      <c r="N79" s="8">
        <f t="shared" si="5"/>
        <v>989935.92</v>
      </c>
    </row>
    <row r="80" spans="1:14" ht="12.75" outlineLevel="1">
      <c r="A80" t="s">
        <v>104</v>
      </c>
      <c r="C80" t="s">
        <v>355</v>
      </c>
      <c r="D80" t="s">
        <v>356</v>
      </c>
      <c r="F80" s="14">
        <v>1079255</v>
      </c>
      <c r="G80" s="14">
        <f t="shared" si="4"/>
        <v>8726</v>
      </c>
      <c r="H80" s="14">
        <v>1087981</v>
      </c>
      <c r="K80" s="8">
        <v>5082.21</v>
      </c>
      <c r="L80" s="8">
        <v>423723.12</v>
      </c>
      <c r="N80" s="8">
        <f t="shared" si="5"/>
        <v>659175.67</v>
      </c>
    </row>
    <row r="81" spans="1:14" ht="12.75" outlineLevel="1">
      <c r="A81" t="s">
        <v>105</v>
      </c>
      <c r="C81" t="s">
        <v>357</v>
      </c>
      <c r="D81" t="s">
        <v>358</v>
      </c>
      <c r="F81" s="14">
        <v>1725640</v>
      </c>
      <c r="G81" s="14">
        <f t="shared" si="4"/>
        <v>22303</v>
      </c>
      <c r="H81" s="14">
        <v>1747943</v>
      </c>
      <c r="K81" s="8">
        <v>5852.88</v>
      </c>
      <c r="L81" s="8">
        <v>776489.98</v>
      </c>
      <c r="N81" s="8">
        <f t="shared" si="5"/>
        <v>965600.1400000001</v>
      </c>
    </row>
    <row r="82" spans="1:14" ht="12.75" outlineLevel="1">
      <c r="A82" t="s">
        <v>106</v>
      </c>
      <c r="C82" t="s">
        <v>359</v>
      </c>
      <c r="D82" t="s">
        <v>360</v>
      </c>
      <c r="F82" s="14">
        <v>0</v>
      </c>
      <c r="G82" s="14">
        <f t="shared" si="4"/>
        <v>0</v>
      </c>
      <c r="H82" s="14">
        <v>0</v>
      </c>
      <c r="K82" s="8">
        <v>0</v>
      </c>
      <c r="L82" s="8">
        <v>20309.79</v>
      </c>
      <c r="N82" s="8">
        <f t="shared" si="5"/>
        <v>-20309.79</v>
      </c>
    </row>
    <row r="83" spans="1:14" ht="12.75" outlineLevel="1">
      <c r="A83" t="s">
        <v>107</v>
      </c>
      <c r="C83" t="s">
        <v>361</v>
      </c>
      <c r="D83" t="s">
        <v>362</v>
      </c>
      <c r="F83" s="14">
        <v>1401115</v>
      </c>
      <c r="G83" s="14">
        <f t="shared" si="4"/>
        <v>1097941</v>
      </c>
      <c r="H83" s="14">
        <v>2499056</v>
      </c>
      <c r="K83" s="8">
        <v>9996.25</v>
      </c>
      <c r="L83" s="8">
        <v>269896.27</v>
      </c>
      <c r="N83" s="8">
        <f t="shared" si="5"/>
        <v>2219163.48</v>
      </c>
    </row>
    <row r="84" spans="1:14" ht="12.75" outlineLevel="1">
      <c r="A84" t="s">
        <v>108</v>
      </c>
      <c r="C84" t="s">
        <v>363</v>
      </c>
      <c r="D84" t="s">
        <v>364</v>
      </c>
      <c r="F84" s="14">
        <v>654000</v>
      </c>
      <c r="G84" s="14">
        <f t="shared" si="4"/>
        <v>4164</v>
      </c>
      <c r="H84" s="14">
        <v>658164</v>
      </c>
      <c r="K84" s="8">
        <v>1774.61</v>
      </c>
      <c r="L84" s="8">
        <v>295652.93</v>
      </c>
      <c r="N84" s="8">
        <f t="shared" si="5"/>
        <v>360736.46</v>
      </c>
    </row>
    <row r="85" spans="1:14" ht="12.75" outlineLevel="1">
      <c r="A85" t="s">
        <v>109</v>
      </c>
      <c r="C85" t="s">
        <v>365</v>
      </c>
      <c r="D85" t="s">
        <v>366</v>
      </c>
      <c r="F85" s="14">
        <v>1390256</v>
      </c>
      <c r="G85" s="14">
        <f aca="true" t="shared" si="6" ref="G85:G116">H85-F85</f>
        <v>64538</v>
      </c>
      <c r="H85" s="14">
        <v>1454794</v>
      </c>
      <c r="K85" s="8">
        <v>4372.63</v>
      </c>
      <c r="L85" s="8">
        <v>582421.36</v>
      </c>
      <c r="N85" s="8">
        <f aca="true" t="shared" si="7" ref="N85:N116">H85-K85-L85</f>
        <v>868000.0100000001</v>
      </c>
    </row>
    <row r="86" spans="1:14" ht="12.75" outlineLevel="1">
      <c r="A86" t="s">
        <v>110</v>
      </c>
      <c r="C86" t="s">
        <v>367</v>
      </c>
      <c r="D86" t="s">
        <v>368</v>
      </c>
      <c r="F86" s="14">
        <v>563754</v>
      </c>
      <c r="G86" s="14">
        <f t="shared" si="6"/>
        <v>17144</v>
      </c>
      <c r="H86" s="14">
        <v>580898</v>
      </c>
      <c r="K86" s="8">
        <v>2105.9</v>
      </c>
      <c r="L86" s="8">
        <v>264529.38</v>
      </c>
      <c r="N86" s="8">
        <f t="shared" si="7"/>
        <v>314262.72</v>
      </c>
    </row>
    <row r="87" spans="1:14" ht="12.75" outlineLevel="1">
      <c r="A87" t="s">
        <v>111</v>
      </c>
      <c r="C87" t="s">
        <v>369</v>
      </c>
      <c r="D87" t="s">
        <v>370</v>
      </c>
      <c r="F87" s="14">
        <v>246330</v>
      </c>
      <c r="G87" s="14">
        <f t="shared" si="6"/>
        <v>1756</v>
      </c>
      <c r="H87" s="14">
        <v>248086</v>
      </c>
      <c r="K87" s="8">
        <v>3116.52</v>
      </c>
      <c r="L87" s="8">
        <v>82048.82</v>
      </c>
      <c r="N87" s="8">
        <f t="shared" si="7"/>
        <v>162920.66</v>
      </c>
    </row>
    <row r="88" spans="1:14" ht="12.75" outlineLevel="1">
      <c r="A88" t="s">
        <v>112</v>
      </c>
      <c r="C88" t="s">
        <v>371</v>
      </c>
      <c r="D88" t="s">
        <v>372</v>
      </c>
      <c r="F88" s="14">
        <v>611088</v>
      </c>
      <c r="G88" s="14">
        <f t="shared" si="6"/>
        <v>2023</v>
      </c>
      <c r="H88" s="14">
        <v>613111</v>
      </c>
      <c r="K88" s="8">
        <v>5120.85</v>
      </c>
      <c r="L88" s="8">
        <v>241405.07</v>
      </c>
      <c r="N88" s="8">
        <f t="shared" si="7"/>
        <v>366585.08</v>
      </c>
    </row>
    <row r="89" spans="1:14" ht="12.75" outlineLevel="1">
      <c r="A89" t="s">
        <v>113</v>
      </c>
      <c r="C89" t="s">
        <v>373</v>
      </c>
      <c r="D89" t="s">
        <v>374</v>
      </c>
      <c r="F89" s="14">
        <v>1126820</v>
      </c>
      <c r="G89" s="14">
        <f t="shared" si="6"/>
        <v>39567</v>
      </c>
      <c r="H89" s="14">
        <v>1166387</v>
      </c>
      <c r="K89" s="8">
        <v>3685.97</v>
      </c>
      <c r="L89" s="8">
        <v>479552.88</v>
      </c>
      <c r="N89" s="8">
        <f t="shared" si="7"/>
        <v>683148.15</v>
      </c>
    </row>
    <row r="90" spans="1:14" ht="12.75" outlineLevel="1">
      <c r="A90" t="s">
        <v>114</v>
      </c>
      <c r="C90" t="s">
        <v>375</v>
      </c>
      <c r="D90" t="s">
        <v>376</v>
      </c>
      <c r="F90" s="14">
        <v>477900</v>
      </c>
      <c r="G90" s="14">
        <f t="shared" si="6"/>
        <v>7509</v>
      </c>
      <c r="H90" s="14">
        <v>485409</v>
      </c>
      <c r="K90" s="8">
        <v>32.36</v>
      </c>
      <c r="L90" s="8">
        <v>212611.75</v>
      </c>
      <c r="N90" s="8">
        <f t="shared" si="7"/>
        <v>272764.89</v>
      </c>
    </row>
    <row r="91" spans="1:14" ht="12.75" outlineLevel="1">
      <c r="A91" t="s">
        <v>115</v>
      </c>
      <c r="C91" t="s">
        <v>377</v>
      </c>
      <c r="D91" t="s">
        <v>378</v>
      </c>
      <c r="F91" s="14">
        <v>729913</v>
      </c>
      <c r="G91" s="14">
        <f t="shared" si="6"/>
        <v>30102</v>
      </c>
      <c r="H91" s="14">
        <v>760015</v>
      </c>
      <c r="K91" s="8">
        <v>3242.7</v>
      </c>
      <c r="L91" s="8">
        <v>317063.36</v>
      </c>
      <c r="N91" s="8">
        <f t="shared" si="7"/>
        <v>439708.94000000006</v>
      </c>
    </row>
    <row r="92" spans="1:14" ht="12.75" outlineLevel="1">
      <c r="A92" t="s">
        <v>116</v>
      </c>
      <c r="C92" t="s">
        <v>379</v>
      </c>
      <c r="D92" t="s">
        <v>380</v>
      </c>
      <c r="F92" s="14">
        <v>618549</v>
      </c>
      <c r="G92" s="14">
        <f t="shared" si="6"/>
        <v>73018</v>
      </c>
      <c r="H92" s="14">
        <v>691567</v>
      </c>
      <c r="K92" s="8">
        <v>3302.83</v>
      </c>
      <c r="L92" s="8">
        <v>278164.15</v>
      </c>
      <c r="N92" s="8">
        <f t="shared" si="7"/>
        <v>410100.02</v>
      </c>
    </row>
    <row r="93" spans="1:14" ht="12.75" outlineLevel="1">
      <c r="A93" t="s">
        <v>117</v>
      </c>
      <c r="C93" t="s">
        <v>381</v>
      </c>
      <c r="D93" t="s">
        <v>382</v>
      </c>
      <c r="F93" s="14">
        <v>259240</v>
      </c>
      <c r="G93" s="14">
        <f t="shared" si="6"/>
        <v>3912</v>
      </c>
      <c r="H93" s="14">
        <v>263152</v>
      </c>
      <c r="K93" s="8">
        <v>0</v>
      </c>
      <c r="L93" s="8">
        <v>120758.97</v>
      </c>
      <c r="N93" s="8">
        <f t="shared" si="7"/>
        <v>142393.03</v>
      </c>
    </row>
    <row r="94" spans="1:14" ht="12.75" outlineLevel="1">
      <c r="A94" t="s">
        <v>118</v>
      </c>
      <c r="C94" t="s">
        <v>383</v>
      </c>
      <c r="D94" t="s">
        <v>384</v>
      </c>
      <c r="F94" s="14">
        <v>130</v>
      </c>
      <c r="G94" s="14">
        <f t="shared" si="6"/>
        <v>2272</v>
      </c>
      <c r="H94" s="14">
        <v>2402</v>
      </c>
      <c r="K94" s="8">
        <v>0</v>
      </c>
      <c r="L94" s="8">
        <v>154.63</v>
      </c>
      <c r="N94" s="8">
        <f t="shared" si="7"/>
        <v>2247.37</v>
      </c>
    </row>
    <row r="95" spans="1:14" ht="12.75" outlineLevel="1">
      <c r="A95" t="s">
        <v>119</v>
      </c>
      <c r="C95" t="s">
        <v>385</v>
      </c>
      <c r="D95" t="s">
        <v>386</v>
      </c>
      <c r="F95" s="14">
        <v>0</v>
      </c>
      <c r="G95" s="14">
        <f t="shared" si="6"/>
        <v>150000</v>
      </c>
      <c r="H95" s="14">
        <v>150000</v>
      </c>
      <c r="K95" s="8">
        <v>0</v>
      </c>
      <c r="L95" s="8">
        <v>0</v>
      </c>
      <c r="N95" s="8">
        <f t="shared" si="7"/>
        <v>150000</v>
      </c>
    </row>
    <row r="96" spans="1:14" ht="12.75" outlineLevel="1">
      <c r="A96" t="s">
        <v>120</v>
      </c>
      <c r="C96" t="s">
        <v>387</v>
      </c>
      <c r="D96" t="s">
        <v>388</v>
      </c>
      <c r="F96" s="14">
        <v>1084944</v>
      </c>
      <c r="G96" s="14">
        <f t="shared" si="6"/>
        <v>283701</v>
      </c>
      <c r="H96" s="14">
        <v>1368645</v>
      </c>
      <c r="K96" s="8">
        <v>2404.2</v>
      </c>
      <c r="L96" s="8">
        <v>303046.57</v>
      </c>
      <c r="N96" s="8">
        <f t="shared" si="7"/>
        <v>1063194.23</v>
      </c>
    </row>
    <row r="97" spans="1:14" ht="12.75" outlineLevel="1">
      <c r="A97" t="s">
        <v>121</v>
      </c>
      <c r="C97" t="s">
        <v>389</v>
      </c>
      <c r="D97" t="s">
        <v>390</v>
      </c>
      <c r="F97" s="14">
        <v>585702</v>
      </c>
      <c r="G97" s="14">
        <f t="shared" si="6"/>
        <v>207</v>
      </c>
      <c r="H97" s="14">
        <v>585909</v>
      </c>
      <c r="K97" s="8">
        <v>3758.01</v>
      </c>
      <c r="L97" s="8">
        <v>235975.2</v>
      </c>
      <c r="N97" s="8">
        <f t="shared" si="7"/>
        <v>346175.79</v>
      </c>
    </row>
    <row r="98" spans="1:14" ht="12.75" outlineLevel="1">
      <c r="A98" t="s">
        <v>122</v>
      </c>
      <c r="C98" t="s">
        <v>391</v>
      </c>
      <c r="D98" t="s">
        <v>392</v>
      </c>
      <c r="F98" s="14">
        <v>891264</v>
      </c>
      <c r="G98" s="14">
        <f t="shared" si="6"/>
        <v>14272</v>
      </c>
      <c r="H98" s="14">
        <v>905536</v>
      </c>
      <c r="K98" s="8">
        <v>2518.37</v>
      </c>
      <c r="L98" s="8">
        <v>392673.59</v>
      </c>
      <c r="N98" s="8">
        <f t="shared" si="7"/>
        <v>510344.04</v>
      </c>
    </row>
    <row r="99" spans="1:14" ht="12.75" outlineLevel="1">
      <c r="A99" t="s">
        <v>123</v>
      </c>
      <c r="C99" t="s">
        <v>393</v>
      </c>
      <c r="D99" t="s">
        <v>394</v>
      </c>
      <c r="F99" s="14">
        <v>481492</v>
      </c>
      <c r="G99" s="14">
        <f t="shared" si="6"/>
        <v>3230</v>
      </c>
      <c r="H99" s="14">
        <v>484722</v>
      </c>
      <c r="K99" s="8">
        <v>6232.21</v>
      </c>
      <c r="L99" s="8">
        <v>242524.05</v>
      </c>
      <c r="N99" s="8">
        <f t="shared" si="7"/>
        <v>235965.74</v>
      </c>
    </row>
    <row r="100" spans="1:14" ht="12.75" outlineLevel="1">
      <c r="A100" t="s">
        <v>124</v>
      </c>
      <c r="C100" t="s">
        <v>395</v>
      </c>
      <c r="D100" t="s">
        <v>396</v>
      </c>
      <c r="F100" s="14">
        <v>528561</v>
      </c>
      <c r="G100" s="14">
        <f t="shared" si="6"/>
        <v>13383</v>
      </c>
      <c r="H100" s="14">
        <v>541944</v>
      </c>
      <c r="K100" s="8">
        <v>3360.9</v>
      </c>
      <c r="L100" s="8">
        <v>277245.45</v>
      </c>
      <c r="N100" s="8">
        <f t="shared" si="7"/>
        <v>261337.64999999997</v>
      </c>
    </row>
    <row r="101" spans="1:14" ht="12.75" outlineLevel="1">
      <c r="A101" t="s">
        <v>125</v>
      </c>
      <c r="C101" t="s">
        <v>397</v>
      </c>
      <c r="D101" t="s">
        <v>398</v>
      </c>
      <c r="F101" s="14">
        <v>429967</v>
      </c>
      <c r="G101" s="14">
        <f t="shared" si="6"/>
        <v>7730</v>
      </c>
      <c r="H101" s="14">
        <v>437697</v>
      </c>
      <c r="K101" s="8">
        <v>2946.06</v>
      </c>
      <c r="L101" s="8">
        <v>197008.9</v>
      </c>
      <c r="N101" s="8">
        <f t="shared" si="7"/>
        <v>237742.04</v>
      </c>
    </row>
    <row r="102" spans="1:14" ht="12.75" outlineLevel="1">
      <c r="A102" t="s">
        <v>126</v>
      </c>
      <c r="C102" t="s">
        <v>399</v>
      </c>
      <c r="D102" t="s">
        <v>400</v>
      </c>
      <c r="F102" s="14">
        <v>572426</v>
      </c>
      <c r="G102" s="14">
        <f t="shared" si="6"/>
        <v>3102</v>
      </c>
      <c r="H102" s="14">
        <v>575528</v>
      </c>
      <c r="K102" s="8">
        <v>3210.93</v>
      </c>
      <c r="L102" s="8">
        <v>297779.49</v>
      </c>
      <c r="N102" s="8">
        <f t="shared" si="7"/>
        <v>274537.57999999996</v>
      </c>
    </row>
    <row r="103" spans="1:14" ht="12.75" outlineLevel="1">
      <c r="A103" t="s">
        <v>127</v>
      </c>
      <c r="C103" t="s">
        <v>401</v>
      </c>
      <c r="D103" t="s">
        <v>402</v>
      </c>
      <c r="F103" s="14">
        <v>1076507</v>
      </c>
      <c r="G103" s="14">
        <f t="shared" si="6"/>
        <v>907050</v>
      </c>
      <c r="H103" s="14">
        <v>1983557</v>
      </c>
      <c r="K103" s="8">
        <v>15749.84</v>
      </c>
      <c r="L103" s="8">
        <v>551417.4</v>
      </c>
      <c r="N103" s="8">
        <f t="shared" si="7"/>
        <v>1416389.7599999998</v>
      </c>
    </row>
    <row r="104" spans="1:14" ht="12.75" outlineLevel="1">
      <c r="A104" t="s">
        <v>128</v>
      </c>
      <c r="C104" t="s">
        <v>403</v>
      </c>
      <c r="D104" t="s">
        <v>404</v>
      </c>
      <c r="F104" s="14">
        <v>4000000</v>
      </c>
      <c r="G104" s="14">
        <f t="shared" si="6"/>
        <v>1525605</v>
      </c>
      <c r="H104" s="14">
        <v>5525605</v>
      </c>
      <c r="K104" s="8">
        <v>411721.04</v>
      </c>
      <c r="L104" s="8">
        <v>303330.01</v>
      </c>
      <c r="N104" s="8">
        <f t="shared" si="7"/>
        <v>4810553.95</v>
      </c>
    </row>
    <row r="105" spans="1:14" ht="12.75" outlineLevel="1">
      <c r="A105" t="s">
        <v>129</v>
      </c>
      <c r="C105" t="s">
        <v>405</v>
      </c>
      <c r="D105" t="s">
        <v>406</v>
      </c>
      <c r="F105" s="14">
        <v>1633438</v>
      </c>
      <c r="G105" s="14">
        <f t="shared" si="6"/>
        <v>-155005</v>
      </c>
      <c r="H105" s="14">
        <v>1478433</v>
      </c>
      <c r="K105" s="8">
        <v>296830.21</v>
      </c>
      <c r="L105" s="8">
        <v>512619.26</v>
      </c>
      <c r="N105" s="8">
        <f t="shared" si="7"/>
        <v>668983.53</v>
      </c>
    </row>
    <row r="106" spans="1:14" ht="12.75" outlineLevel="1">
      <c r="A106" t="s">
        <v>130</v>
      </c>
      <c r="C106" t="s">
        <v>407</v>
      </c>
      <c r="D106" t="s">
        <v>408</v>
      </c>
      <c r="F106" s="14">
        <v>505560</v>
      </c>
      <c r="G106" s="14">
        <f t="shared" si="6"/>
        <v>11661</v>
      </c>
      <c r="H106" s="14">
        <v>517221</v>
      </c>
      <c r="K106" s="8">
        <v>0</v>
      </c>
      <c r="L106" s="8">
        <v>231897.09</v>
      </c>
      <c r="N106" s="8">
        <f t="shared" si="7"/>
        <v>285323.91000000003</v>
      </c>
    </row>
    <row r="107" spans="1:14" ht="12.75" outlineLevel="1">
      <c r="A107" t="s">
        <v>131</v>
      </c>
      <c r="C107" t="s">
        <v>409</v>
      </c>
      <c r="D107" t="s">
        <v>410</v>
      </c>
      <c r="F107" s="14">
        <v>1956433</v>
      </c>
      <c r="G107" s="14">
        <f t="shared" si="6"/>
        <v>1138990</v>
      </c>
      <c r="H107" s="14">
        <v>3095423</v>
      </c>
      <c r="K107" s="8">
        <v>2983.82</v>
      </c>
      <c r="L107" s="8">
        <v>377025.26</v>
      </c>
      <c r="N107" s="8">
        <f t="shared" si="7"/>
        <v>2715413.92</v>
      </c>
    </row>
    <row r="108" spans="1:14" ht="12.75" outlineLevel="1">
      <c r="A108" t="s">
        <v>132</v>
      </c>
      <c r="C108" t="s">
        <v>411</v>
      </c>
      <c r="D108" t="s">
        <v>412</v>
      </c>
      <c r="F108" s="14">
        <v>1597295</v>
      </c>
      <c r="G108" s="14">
        <f t="shared" si="6"/>
        <v>13563</v>
      </c>
      <c r="H108" s="14">
        <v>1610858</v>
      </c>
      <c r="K108" s="8">
        <v>6244.75</v>
      </c>
      <c r="L108" s="8">
        <v>671573.97</v>
      </c>
      <c r="N108" s="8">
        <f t="shared" si="7"/>
        <v>933039.28</v>
      </c>
    </row>
    <row r="109" spans="1:14" ht="12.75" outlineLevel="1">
      <c r="A109" t="s">
        <v>133</v>
      </c>
      <c r="C109" t="s">
        <v>413</v>
      </c>
      <c r="D109" t="s">
        <v>414</v>
      </c>
      <c r="F109" s="14">
        <v>62003</v>
      </c>
      <c r="G109" s="14">
        <f t="shared" si="6"/>
        <v>670</v>
      </c>
      <c r="H109" s="14">
        <v>62673</v>
      </c>
      <c r="K109" s="8">
        <v>1250</v>
      </c>
      <c r="L109" s="8">
        <v>47982.26</v>
      </c>
      <c r="N109" s="8">
        <f t="shared" si="7"/>
        <v>13440.739999999998</v>
      </c>
    </row>
    <row r="110" spans="1:14" ht="12.75" outlineLevel="1">
      <c r="A110" t="s">
        <v>134</v>
      </c>
      <c r="C110" t="s">
        <v>415</v>
      </c>
      <c r="D110" t="s">
        <v>416</v>
      </c>
      <c r="F110" s="14">
        <v>2685703</v>
      </c>
      <c r="G110" s="14">
        <f t="shared" si="6"/>
        <v>62220</v>
      </c>
      <c r="H110" s="14">
        <v>2747923</v>
      </c>
      <c r="K110" s="8">
        <v>14877.95</v>
      </c>
      <c r="L110" s="8">
        <v>1216657.32</v>
      </c>
      <c r="N110" s="8">
        <f t="shared" si="7"/>
        <v>1516387.7299999997</v>
      </c>
    </row>
    <row r="111" spans="1:14" ht="12.75" outlineLevel="1">
      <c r="A111" t="s">
        <v>135</v>
      </c>
      <c r="C111" t="s">
        <v>417</v>
      </c>
      <c r="D111" t="s">
        <v>418</v>
      </c>
      <c r="F111" s="14">
        <v>1064299</v>
      </c>
      <c r="G111" s="14">
        <f t="shared" si="6"/>
        <v>13903</v>
      </c>
      <c r="H111" s="14">
        <v>1078202</v>
      </c>
      <c r="K111" s="8">
        <v>4913.25</v>
      </c>
      <c r="L111" s="8">
        <v>519276.21</v>
      </c>
      <c r="N111" s="8">
        <f t="shared" si="7"/>
        <v>554012.54</v>
      </c>
    </row>
    <row r="112" spans="1:14" ht="12.75" outlineLevel="1">
      <c r="A112" t="s">
        <v>136</v>
      </c>
      <c r="C112" t="s">
        <v>419</v>
      </c>
      <c r="D112" t="s">
        <v>420</v>
      </c>
      <c r="F112" s="14">
        <v>1049279</v>
      </c>
      <c r="G112" s="14">
        <f t="shared" si="6"/>
        <v>18603</v>
      </c>
      <c r="H112" s="14">
        <v>1067882</v>
      </c>
      <c r="K112" s="8">
        <v>24946.61</v>
      </c>
      <c r="L112" s="8">
        <v>492863.59</v>
      </c>
      <c r="N112" s="8">
        <f t="shared" si="7"/>
        <v>550071.8</v>
      </c>
    </row>
    <row r="113" spans="1:14" ht="12.75" outlineLevel="1">
      <c r="A113" t="s">
        <v>137</v>
      </c>
      <c r="C113" t="s">
        <v>421</v>
      </c>
      <c r="D113" t="s">
        <v>422</v>
      </c>
      <c r="F113" s="14">
        <v>932238</v>
      </c>
      <c r="G113" s="14">
        <f t="shared" si="6"/>
        <v>5354</v>
      </c>
      <c r="H113" s="14">
        <v>937592</v>
      </c>
      <c r="K113" s="8">
        <v>2661.22</v>
      </c>
      <c r="L113" s="8">
        <v>423345.46</v>
      </c>
      <c r="N113" s="8">
        <f t="shared" si="7"/>
        <v>511585.32</v>
      </c>
    </row>
    <row r="114" spans="1:14" ht="12.75" outlineLevel="1">
      <c r="A114" t="s">
        <v>138</v>
      </c>
      <c r="C114" t="s">
        <v>423</v>
      </c>
      <c r="D114" t="s">
        <v>424</v>
      </c>
      <c r="F114" s="14">
        <v>1630476</v>
      </c>
      <c r="G114" s="14">
        <f t="shared" si="6"/>
        <v>21571</v>
      </c>
      <c r="H114" s="14">
        <v>1652047</v>
      </c>
      <c r="K114" s="8">
        <v>13735.51</v>
      </c>
      <c r="L114" s="8">
        <v>770605.52</v>
      </c>
      <c r="N114" s="8">
        <f t="shared" si="7"/>
        <v>867705.97</v>
      </c>
    </row>
    <row r="115" spans="1:14" ht="12.75" outlineLevel="1">
      <c r="A115" t="s">
        <v>139</v>
      </c>
      <c r="C115" t="s">
        <v>425</v>
      </c>
      <c r="D115" t="s">
        <v>426</v>
      </c>
      <c r="F115" s="14">
        <v>808328</v>
      </c>
      <c r="G115" s="14">
        <f t="shared" si="6"/>
        <v>4739</v>
      </c>
      <c r="H115" s="14">
        <v>813067</v>
      </c>
      <c r="K115" s="8">
        <v>2715.83</v>
      </c>
      <c r="L115" s="8">
        <v>350481.19</v>
      </c>
      <c r="N115" s="8">
        <f t="shared" si="7"/>
        <v>459869.98000000004</v>
      </c>
    </row>
    <row r="116" spans="1:14" ht="12.75" outlineLevel="1">
      <c r="A116" t="s">
        <v>140</v>
      </c>
      <c r="C116" t="s">
        <v>427</v>
      </c>
      <c r="D116" t="s">
        <v>428</v>
      </c>
      <c r="F116" s="14">
        <v>1024528</v>
      </c>
      <c r="G116" s="14">
        <f t="shared" si="6"/>
        <v>16560</v>
      </c>
      <c r="H116" s="14">
        <v>1041088</v>
      </c>
      <c r="K116" s="8">
        <v>5468.27</v>
      </c>
      <c r="L116" s="8">
        <v>466049.27</v>
      </c>
      <c r="N116" s="8">
        <f t="shared" si="7"/>
        <v>569570.46</v>
      </c>
    </row>
    <row r="117" spans="1:14" ht="12.75" outlineLevel="1">
      <c r="A117" t="s">
        <v>141</v>
      </c>
      <c r="C117" t="s">
        <v>429</v>
      </c>
      <c r="D117" t="s">
        <v>430</v>
      </c>
      <c r="F117" s="14">
        <v>1290634</v>
      </c>
      <c r="G117" s="14">
        <f aca="true" t="shared" si="8" ref="G117:G125">H117-F117</f>
        <v>11183</v>
      </c>
      <c r="H117" s="14">
        <v>1301817</v>
      </c>
      <c r="K117" s="8">
        <v>6458.87</v>
      </c>
      <c r="L117" s="8">
        <v>635344.12</v>
      </c>
      <c r="N117" s="8">
        <f aca="true" t="shared" si="9" ref="N117:N124">H117-K117-L117</f>
        <v>660014.0099999999</v>
      </c>
    </row>
    <row r="118" spans="1:14" ht="12.75" outlineLevel="1">
      <c r="A118" t="s">
        <v>142</v>
      </c>
      <c r="C118" t="s">
        <v>431</v>
      </c>
      <c r="D118" t="s">
        <v>432</v>
      </c>
      <c r="F118" s="14">
        <v>99753</v>
      </c>
      <c r="G118" s="14">
        <f t="shared" si="8"/>
        <v>-1052</v>
      </c>
      <c r="H118" s="14">
        <v>98701</v>
      </c>
      <c r="K118" s="8">
        <v>0</v>
      </c>
      <c r="L118" s="8">
        <v>22556.98</v>
      </c>
      <c r="N118" s="8">
        <f t="shared" si="9"/>
        <v>76144.02</v>
      </c>
    </row>
    <row r="119" spans="1:14" ht="12.75" outlineLevel="1">
      <c r="A119" t="s">
        <v>143</v>
      </c>
      <c r="C119" t="s">
        <v>433</v>
      </c>
      <c r="D119" t="s">
        <v>434</v>
      </c>
      <c r="F119" s="14">
        <v>123492</v>
      </c>
      <c r="G119" s="14">
        <f t="shared" si="8"/>
        <v>0</v>
      </c>
      <c r="H119" s="14">
        <v>123492</v>
      </c>
      <c r="K119" s="8">
        <v>0</v>
      </c>
      <c r="L119" s="8">
        <v>39042.93</v>
      </c>
      <c r="N119" s="8">
        <f t="shared" si="9"/>
        <v>84449.07</v>
      </c>
    </row>
    <row r="120" spans="1:14" ht="12.75" outlineLevel="1">
      <c r="A120" t="s">
        <v>144</v>
      </c>
      <c r="C120" t="s">
        <v>435</v>
      </c>
      <c r="D120" t="s">
        <v>436</v>
      </c>
      <c r="F120" s="14">
        <v>275000</v>
      </c>
      <c r="G120" s="14">
        <f t="shared" si="8"/>
        <v>147193</v>
      </c>
      <c r="H120" s="14">
        <v>422193</v>
      </c>
      <c r="K120" s="8">
        <v>0</v>
      </c>
      <c r="L120" s="8">
        <v>253177.35</v>
      </c>
      <c r="N120" s="8">
        <f t="shared" si="9"/>
        <v>169015.65</v>
      </c>
    </row>
    <row r="121" spans="1:14" ht="12.75" outlineLevel="1">
      <c r="A121" t="s">
        <v>145</v>
      </c>
      <c r="C121" t="s">
        <v>437</v>
      </c>
      <c r="D121" t="s">
        <v>438</v>
      </c>
      <c r="F121" s="14">
        <v>630684</v>
      </c>
      <c r="G121" s="14">
        <f t="shared" si="8"/>
        <v>-4367</v>
      </c>
      <c r="H121" s="14">
        <v>626317</v>
      </c>
      <c r="K121" s="8">
        <v>11420.35</v>
      </c>
      <c r="L121" s="8">
        <v>303981.87</v>
      </c>
      <c r="N121" s="8">
        <f t="shared" si="9"/>
        <v>310914.78</v>
      </c>
    </row>
    <row r="122" spans="1:14" ht="12.75" outlineLevel="1">
      <c r="A122" t="s">
        <v>146</v>
      </c>
      <c r="C122" t="s">
        <v>439</v>
      </c>
      <c r="D122" t="s">
        <v>440</v>
      </c>
      <c r="F122" s="14">
        <v>5690163</v>
      </c>
      <c r="G122" s="14">
        <f t="shared" si="8"/>
        <v>569945</v>
      </c>
      <c r="H122" s="14">
        <v>6260108</v>
      </c>
      <c r="K122" s="8">
        <v>190836.65</v>
      </c>
      <c r="L122" s="8">
        <v>2875784.02</v>
      </c>
      <c r="N122" s="8">
        <f t="shared" si="9"/>
        <v>3193487.3299999996</v>
      </c>
    </row>
    <row r="123" spans="1:14" ht="12.75" outlineLevel="1">
      <c r="A123" t="s">
        <v>147</v>
      </c>
      <c r="C123" t="s">
        <v>441</v>
      </c>
      <c r="D123" t="s">
        <v>442</v>
      </c>
      <c r="F123" s="14">
        <v>66581</v>
      </c>
      <c r="G123" s="14">
        <f t="shared" si="8"/>
        <v>45218</v>
      </c>
      <c r="H123" s="14">
        <v>111799</v>
      </c>
      <c r="K123" s="8">
        <v>392</v>
      </c>
      <c r="L123" s="8">
        <v>4424.12</v>
      </c>
      <c r="N123" s="8">
        <f t="shared" si="9"/>
        <v>106982.88</v>
      </c>
    </row>
    <row r="124" spans="1:14" ht="12.75" outlineLevel="1">
      <c r="A124" t="s">
        <v>148</v>
      </c>
      <c r="C124" t="s">
        <v>443</v>
      </c>
      <c r="D124" t="s">
        <v>444</v>
      </c>
      <c r="F124" s="14">
        <v>0</v>
      </c>
      <c r="G124" s="14">
        <f t="shared" si="8"/>
        <v>-27</v>
      </c>
      <c r="H124" s="14">
        <v>-27</v>
      </c>
      <c r="K124" s="8">
        <v>24.27</v>
      </c>
      <c r="L124" s="8">
        <v>36.91</v>
      </c>
      <c r="N124" s="8">
        <f t="shared" si="9"/>
        <v>-88.17999999999999</v>
      </c>
    </row>
    <row r="125" spans="1:14" s="1" customFormat="1" ht="15.75">
      <c r="A125" s="1" t="s">
        <v>33</v>
      </c>
      <c r="C125" s="11">
        <v>20000</v>
      </c>
      <c r="D125" s="1" t="s">
        <v>19</v>
      </c>
      <c r="F125" s="16">
        <v>106074296</v>
      </c>
      <c r="G125" s="16">
        <f t="shared" si="8"/>
        <v>13404823</v>
      </c>
      <c r="H125" s="16">
        <v>119479119</v>
      </c>
      <c r="J125" s="12"/>
      <c r="K125" s="12">
        <v>2202839.16</v>
      </c>
      <c r="L125" s="12">
        <v>34515295.60999999</v>
      </c>
      <c r="N125" s="12">
        <f>H125-K125-L125</f>
        <v>82760984.23000002</v>
      </c>
    </row>
    <row r="126" spans="3:14" s="2" customFormat="1" ht="15">
      <c r="C126" s="3"/>
      <c r="F126" s="15"/>
      <c r="G126" s="15"/>
      <c r="H126" s="15"/>
      <c r="J126" s="9"/>
      <c r="K126" s="9"/>
      <c r="L126" s="9"/>
      <c r="N126" s="9"/>
    </row>
    <row r="127" spans="1:14" ht="12.75" outlineLevel="1">
      <c r="A127" t="s">
        <v>149</v>
      </c>
      <c r="C127" t="s">
        <v>445</v>
      </c>
      <c r="D127" t="s">
        <v>20</v>
      </c>
      <c r="F127" s="14">
        <v>4537481</v>
      </c>
      <c r="G127" s="14">
        <f aca="true" t="shared" si="10" ref="G127:G153">H127-F127</f>
        <v>0</v>
      </c>
      <c r="H127" s="14">
        <v>4537481</v>
      </c>
      <c r="K127" s="8">
        <v>0</v>
      </c>
      <c r="L127" s="8">
        <v>0</v>
      </c>
      <c r="N127" s="8">
        <f aca="true" t="shared" si="11" ref="N127:N153">H127-K127-L127</f>
        <v>4537481</v>
      </c>
    </row>
    <row r="128" spans="1:14" ht="12.75" outlineLevel="1">
      <c r="A128" t="s">
        <v>150</v>
      </c>
      <c r="C128" t="s">
        <v>446</v>
      </c>
      <c r="D128" t="s">
        <v>447</v>
      </c>
      <c r="F128" s="14">
        <v>327571</v>
      </c>
      <c r="G128" s="14">
        <f t="shared" si="10"/>
        <v>0</v>
      </c>
      <c r="H128" s="14">
        <v>327571</v>
      </c>
      <c r="K128" s="8">
        <v>4529.81</v>
      </c>
      <c r="L128" s="8">
        <v>134498.22</v>
      </c>
      <c r="N128" s="8">
        <f t="shared" si="11"/>
        <v>188542.97</v>
      </c>
    </row>
    <row r="129" spans="1:14" ht="12.75" outlineLevel="1">
      <c r="A129" t="s">
        <v>151</v>
      </c>
      <c r="C129" t="s">
        <v>448</v>
      </c>
      <c r="D129" t="s">
        <v>449</v>
      </c>
      <c r="F129" s="14">
        <v>1085998</v>
      </c>
      <c r="G129" s="14">
        <f t="shared" si="10"/>
        <v>1570135</v>
      </c>
      <c r="H129" s="14">
        <v>2656133</v>
      </c>
      <c r="K129" s="8">
        <v>0</v>
      </c>
      <c r="L129" s="8">
        <v>-3484.62</v>
      </c>
      <c r="N129" s="8">
        <f t="shared" si="11"/>
        <v>2659617.62</v>
      </c>
    </row>
    <row r="130" spans="1:14" ht="12.75" outlineLevel="1">
      <c r="A130" t="s">
        <v>152</v>
      </c>
      <c r="C130" t="s">
        <v>450</v>
      </c>
      <c r="D130" t="s">
        <v>451</v>
      </c>
      <c r="F130" s="14">
        <v>5077</v>
      </c>
      <c r="G130" s="14">
        <f t="shared" si="10"/>
        <v>70422</v>
      </c>
      <c r="H130" s="14">
        <v>75499</v>
      </c>
      <c r="K130" s="8">
        <v>10186.04</v>
      </c>
      <c r="L130" s="8">
        <v>86183.84</v>
      </c>
      <c r="N130" s="8">
        <f t="shared" si="11"/>
        <v>-20870.879999999997</v>
      </c>
    </row>
    <row r="131" spans="1:14" ht="12.75" outlineLevel="1">
      <c r="A131" t="s">
        <v>153</v>
      </c>
      <c r="C131" t="s">
        <v>452</v>
      </c>
      <c r="D131" t="s">
        <v>453</v>
      </c>
      <c r="F131" s="14">
        <v>1322516</v>
      </c>
      <c r="G131" s="14">
        <f t="shared" si="10"/>
        <v>-585</v>
      </c>
      <c r="H131" s="14">
        <v>1321931</v>
      </c>
      <c r="K131" s="8">
        <v>79060.66</v>
      </c>
      <c r="L131" s="8">
        <v>767165.06</v>
      </c>
      <c r="N131" s="8">
        <f t="shared" si="11"/>
        <v>475705.28</v>
      </c>
    </row>
    <row r="132" spans="1:14" ht="12.75" outlineLevel="1">
      <c r="A132" t="s">
        <v>154</v>
      </c>
      <c r="C132" t="s">
        <v>454</v>
      </c>
      <c r="D132" t="s">
        <v>455</v>
      </c>
      <c r="F132" s="14">
        <v>281376</v>
      </c>
      <c r="G132" s="14">
        <f t="shared" si="10"/>
        <v>42282</v>
      </c>
      <c r="H132" s="14">
        <v>323658</v>
      </c>
      <c r="K132" s="8">
        <v>2984.21</v>
      </c>
      <c r="L132" s="8">
        <v>136407.16</v>
      </c>
      <c r="N132" s="8">
        <f t="shared" si="11"/>
        <v>184266.62999999998</v>
      </c>
    </row>
    <row r="133" spans="1:14" ht="12.75" outlineLevel="1">
      <c r="A133" t="s">
        <v>155</v>
      </c>
      <c r="C133" t="s">
        <v>456</v>
      </c>
      <c r="D133" t="s">
        <v>457</v>
      </c>
      <c r="F133" s="14">
        <v>345271</v>
      </c>
      <c r="G133" s="14">
        <f t="shared" si="10"/>
        <v>126195</v>
      </c>
      <c r="H133" s="14">
        <v>471466</v>
      </c>
      <c r="K133" s="8">
        <v>6051.08</v>
      </c>
      <c r="L133" s="8">
        <v>171410.89</v>
      </c>
      <c r="N133" s="8">
        <f t="shared" si="11"/>
        <v>294004.02999999997</v>
      </c>
    </row>
    <row r="134" spans="1:14" ht="12.75" outlineLevel="1">
      <c r="A134" t="s">
        <v>156</v>
      </c>
      <c r="C134" t="s">
        <v>458</v>
      </c>
      <c r="D134" t="s">
        <v>459</v>
      </c>
      <c r="F134" s="14">
        <v>181800</v>
      </c>
      <c r="G134" s="14">
        <f t="shared" si="10"/>
        <v>581</v>
      </c>
      <c r="H134" s="14">
        <v>182381</v>
      </c>
      <c r="K134" s="8">
        <v>1191.09</v>
      </c>
      <c r="L134" s="8">
        <v>121772.67</v>
      </c>
      <c r="N134" s="8">
        <f t="shared" si="11"/>
        <v>59417.240000000005</v>
      </c>
    </row>
    <row r="135" spans="1:14" ht="12.75" outlineLevel="1">
      <c r="A135" t="s">
        <v>157</v>
      </c>
      <c r="C135" t="s">
        <v>460</v>
      </c>
      <c r="D135" t="s">
        <v>461</v>
      </c>
      <c r="F135" s="14">
        <v>125880</v>
      </c>
      <c r="G135" s="14">
        <f t="shared" si="10"/>
        <v>0</v>
      </c>
      <c r="H135" s="14">
        <v>125880</v>
      </c>
      <c r="K135" s="8">
        <v>0</v>
      </c>
      <c r="L135" s="8">
        <v>57277.18</v>
      </c>
      <c r="N135" s="8">
        <f t="shared" si="11"/>
        <v>68602.82</v>
      </c>
    </row>
    <row r="136" spans="1:14" ht="12.75" outlineLevel="1">
      <c r="A136" t="s">
        <v>158</v>
      </c>
      <c r="C136" t="s">
        <v>462</v>
      </c>
      <c r="D136" t="s">
        <v>463</v>
      </c>
      <c r="F136" s="14">
        <v>477636</v>
      </c>
      <c r="G136" s="14">
        <f t="shared" si="10"/>
        <v>239502</v>
      </c>
      <c r="H136" s="14">
        <v>717138</v>
      </c>
      <c r="K136" s="8">
        <v>4223.88</v>
      </c>
      <c r="L136" s="8">
        <v>182805.56</v>
      </c>
      <c r="N136" s="8">
        <f t="shared" si="11"/>
        <v>530108.56</v>
      </c>
    </row>
    <row r="137" spans="1:14" ht="12.75" outlineLevel="1">
      <c r="A137" t="s">
        <v>159</v>
      </c>
      <c r="C137" t="s">
        <v>464</v>
      </c>
      <c r="D137" t="s">
        <v>465</v>
      </c>
      <c r="F137" s="14">
        <v>715452</v>
      </c>
      <c r="G137" s="14">
        <f t="shared" si="10"/>
        <v>52754</v>
      </c>
      <c r="H137" s="14">
        <v>768206</v>
      </c>
      <c r="K137" s="8">
        <v>0</v>
      </c>
      <c r="L137" s="8">
        <v>317911.89</v>
      </c>
      <c r="N137" s="8">
        <f t="shared" si="11"/>
        <v>450294.11</v>
      </c>
    </row>
    <row r="138" spans="1:14" ht="12.75" outlineLevel="1">
      <c r="A138" t="s">
        <v>160</v>
      </c>
      <c r="C138" t="s">
        <v>466</v>
      </c>
      <c r="D138" t="s">
        <v>467</v>
      </c>
      <c r="F138" s="14">
        <v>1517589</v>
      </c>
      <c r="G138" s="14">
        <f t="shared" si="10"/>
        <v>1619006</v>
      </c>
      <c r="H138" s="14">
        <v>3136595</v>
      </c>
      <c r="K138" s="8">
        <v>345456.49</v>
      </c>
      <c r="L138" s="8">
        <v>739052.39</v>
      </c>
      <c r="N138" s="8">
        <f t="shared" si="11"/>
        <v>2052086.1199999996</v>
      </c>
    </row>
    <row r="139" spans="1:14" ht="12.75" outlineLevel="1">
      <c r="A139" t="s">
        <v>161</v>
      </c>
      <c r="C139" t="s">
        <v>468</v>
      </c>
      <c r="D139" t="s">
        <v>469</v>
      </c>
      <c r="F139" s="14">
        <v>976540</v>
      </c>
      <c r="G139" s="14">
        <f t="shared" si="10"/>
        <v>-1166682</v>
      </c>
      <c r="H139" s="14">
        <v>-190142</v>
      </c>
      <c r="K139" s="8">
        <v>164366.1</v>
      </c>
      <c r="L139" s="8">
        <v>599175.01</v>
      </c>
      <c r="N139" s="8">
        <f t="shared" si="11"/>
        <v>-953683.11</v>
      </c>
    </row>
    <row r="140" spans="1:14" ht="12.75" outlineLevel="1">
      <c r="A140" t="s">
        <v>162</v>
      </c>
      <c r="C140" t="s">
        <v>470</v>
      </c>
      <c r="D140" t="s">
        <v>471</v>
      </c>
      <c r="F140" s="14">
        <v>1564661</v>
      </c>
      <c r="G140" s="14">
        <f t="shared" si="10"/>
        <v>-115492</v>
      </c>
      <c r="H140" s="14">
        <v>1449169</v>
      </c>
      <c r="K140" s="8">
        <v>76903.66</v>
      </c>
      <c r="L140" s="8">
        <v>678986.21</v>
      </c>
      <c r="N140" s="8">
        <f t="shared" si="11"/>
        <v>693279.1300000001</v>
      </c>
    </row>
    <row r="141" spans="1:14" ht="12.75" outlineLevel="1">
      <c r="A141" t="s">
        <v>163</v>
      </c>
      <c r="C141" t="s">
        <v>472</v>
      </c>
      <c r="D141" t="s">
        <v>473</v>
      </c>
      <c r="F141" s="14">
        <v>611561</v>
      </c>
      <c r="G141" s="14">
        <f t="shared" si="10"/>
        <v>370988</v>
      </c>
      <c r="H141" s="14">
        <v>982549</v>
      </c>
      <c r="K141" s="8">
        <v>174697.8</v>
      </c>
      <c r="L141" s="8">
        <v>138912.7</v>
      </c>
      <c r="N141" s="8">
        <f t="shared" si="11"/>
        <v>668938.5</v>
      </c>
    </row>
    <row r="142" spans="1:14" ht="12.75" outlineLevel="1">
      <c r="A142" t="s">
        <v>164</v>
      </c>
      <c r="C142" t="s">
        <v>474</v>
      </c>
      <c r="D142" t="s">
        <v>475</v>
      </c>
      <c r="F142" s="14">
        <v>674835</v>
      </c>
      <c r="G142" s="14">
        <f t="shared" si="10"/>
        <v>219242</v>
      </c>
      <c r="H142" s="14">
        <v>894077</v>
      </c>
      <c r="K142" s="8">
        <v>63300630.78</v>
      </c>
      <c r="L142" s="8">
        <v>336513.08</v>
      </c>
      <c r="N142" s="8">
        <f t="shared" si="11"/>
        <v>-62743066.86</v>
      </c>
    </row>
    <row r="143" spans="1:14" ht="12.75" outlineLevel="1">
      <c r="A143" t="s">
        <v>165</v>
      </c>
      <c r="C143" t="s">
        <v>476</v>
      </c>
      <c r="D143" t="s">
        <v>477</v>
      </c>
      <c r="F143" s="14">
        <v>3488160</v>
      </c>
      <c r="G143" s="14">
        <f t="shared" si="10"/>
        <v>1667107</v>
      </c>
      <c r="H143" s="14">
        <v>5155267</v>
      </c>
      <c r="K143" s="8">
        <v>4018507.16</v>
      </c>
      <c r="L143" s="8">
        <v>1987882.63</v>
      </c>
      <c r="N143" s="8">
        <f t="shared" si="11"/>
        <v>-851122.79</v>
      </c>
    </row>
    <row r="144" spans="1:14" ht="12.75" outlineLevel="1">
      <c r="A144" t="s">
        <v>166</v>
      </c>
      <c r="C144" t="s">
        <v>478</v>
      </c>
      <c r="D144" t="s">
        <v>479</v>
      </c>
      <c r="F144" s="14">
        <v>65240</v>
      </c>
      <c r="G144" s="14">
        <f t="shared" si="10"/>
        <v>29804</v>
      </c>
      <c r="H144" s="14">
        <v>95044</v>
      </c>
      <c r="K144" s="8">
        <v>6246.42</v>
      </c>
      <c r="L144" s="8">
        <v>29802.78</v>
      </c>
      <c r="N144" s="8">
        <f t="shared" si="11"/>
        <v>58994.8</v>
      </c>
    </row>
    <row r="145" spans="1:14" ht="12.75" outlineLevel="1">
      <c r="A145" t="s">
        <v>167</v>
      </c>
      <c r="C145" t="s">
        <v>480</v>
      </c>
      <c r="D145" t="s">
        <v>481</v>
      </c>
      <c r="F145" s="14">
        <v>1118883</v>
      </c>
      <c r="G145" s="14">
        <f t="shared" si="10"/>
        <v>12850</v>
      </c>
      <c r="H145" s="14">
        <v>1131733</v>
      </c>
      <c r="K145" s="8">
        <v>22878.73</v>
      </c>
      <c r="L145" s="8">
        <v>687942.53</v>
      </c>
      <c r="N145" s="8">
        <f t="shared" si="11"/>
        <v>420911.74</v>
      </c>
    </row>
    <row r="146" spans="1:14" ht="12.75" outlineLevel="1">
      <c r="A146" t="s">
        <v>168</v>
      </c>
      <c r="C146" t="s">
        <v>482</v>
      </c>
      <c r="D146" t="s">
        <v>483</v>
      </c>
      <c r="F146" s="14">
        <v>153573</v>
      </c>
      <c r="G146" s="14">
        <f t="shared" si="10"/>
        <v>392040</v>
      </c>
      <c r="H146" s="14">
        <v>545613</v>
      </c>
      <c r="K146" s="8">
        <v>13340.61</v>
      </c>
      <c r="L146" s="8">
        <v>120199.05</v>
      </c>
      <c r="N146" s="8">
        <f t="shared" si="11"/>
        <v>412073.34</v>
      </c>
    </row>
    <row r="147" spans="1:14" ht="12.75" outlineLevel="1">
      <c r="A147" t="s">
        <v>169</v>
      </c>
      <c r="C147" t="s">
        <v>484</v>
      </c>
      <c r="D147" t="s">
        <v>485</v>
      </c>
      <c r="F147" s="14">
        <v>536339</v>
      </c>
      <c r="G147" s="14">
        <f t="shared" si="10"/>
        <v>0</v>
      </c>
      <c r="H147" s="14">
        <v>536339</v>
      </c>
      <c r="K147" s="8">
        <v>112501.57</v>
      </c>
      <c r="L147" s="8">
        <v>189905.79</v>
      </c>
      <c r="N147" s="8">
        <f t="shared" si="11"/>
        <v>233931.63999999998</v>
      </c>
    </row>
    <row r="148" spans="1:14" ht="12.75" outlineLevel="1">
      <c r="A148" t="s">
        <v>170</v>
      </c>
      <c r="C148" t="s">
        <v>486</v>
      </c>
      <c r="D148" t="s">
        <v>487</v>
      </c>
      <c r="F148" s="14">
        <v>30386</v>
      </c>
      <c r="G148" s="14">
        <f t="shared" si="10"/>
        <v>0</v>
      </c>
      <c r="H148" s="14">
        <v>30386</v>
      </c>
      <c r="K148" s="8">
        <v>0</v>
      </c>
      <c r="L148" s="8">
        <v>2669.36</v>
      </c>
      <c r="N148" s="8">
        <f t="shared" si="11"/>
        <v>27716.64</v>
      </c>
    </row>
    <row r="149" spans="1:14" ht="12.75" outlineLevel="1">
      <c r="A149" t="s">
        <v>171</v>
      </c>
      <c r="C149" t="s">
        <v>488</v>
      </c>
      <c r="D149" t="s">
        <v>489</v>
      </c>
      <c r="F149" s="14">
        <v>277158</v>
      </c>
      <c r="G149" s="14">
        <f t="shared" si="10"/>
        <v>240207</v>
      </c>
      <c r="H149" s="14">
        <v>517365</v>
      </c>
      <c r="K149" s="8">
        <v>121725.28</v>
      </c>
      <c r="L149" s="8">
        <v>149512.66</v>
      </c>
      <c r="N149" s="8">
        <f t="shared" si="11"/>
        <v>246127.05999999997</v>
      </c>
    </row>
    <row r="150" spans="1:14" ht="12.75" outlineLevel="1">
      <c r="A150" t="s">
        <v>172</v>
      </c>
      <c r="C150" t="s">
        <v>490</v>
      </c>
      <c r="D150" t="s">
        <v>491</v>
      </c>
      <c r="F150" s="14">
        <v>344386</v>
      </c>
      <c r="G150" s="14">
        <f t="shared" si="10"/>
        <v>25</v>
      </c>
      <c r="H150" s="14">
        <v>344411</v>
      </c>
      <c r="K150" s="8">
        <v>4411.45</v>
      </c>
      <c r="L150" s="8">
        <v>180032.78</v>
      </c>
      <c r="N150" s="8">
        <f t="shared" si="11"/>
        <v>159966.77</v>
      </c>
    </row>
    <row r="151" spans="1:14" ht="12.75" outlineLevel="1">
      <c r="A151" t="s">
        <v>173</v>
      </c>
      <c r="C151" t="s">
        <v>492</v>
      </c>
      <c r="D151" t="s">
        <v>493</v>
      </c>
      <c r="F151" s="14">
        <v>108804</v>
      </c>
      <c r="G151" s="14">
        <f t="shared" si="10"/>
        <v>0</v>
      </c>
      <c r="H151" s="14">
        <v>108804</v>
      </c>
      <c r="K151" s="8">
        <v>0</v>
      </c>
      <c r="L151" s="8">
        <v>55400.86</v>
      </c>
      <c r="N151" s="8">
        <f t="shared" si="11"/>
        <v>53403.14</v>
      </c>
    </row>
    <row r="152" spans="1:14" ht="12.75" outlineLevel="1">
      <c r="A152" t="s">
        <v>174</v>
      </c>
      <c r="C152" t="s">
        <v>494</v>
      </c>
      <c r="D152" t="s">
        <v>495</v>
      </c>
      <c r="F152" s="14">
        <v>118104</v>
      </c>
      <c r="G152" s="14">
        <f t="shared" si="10"/>
        <v>0</v>
      </c>
      <c r="H152" s="14">
        <v>118104</v>
      </c>
      <c r="K152" s="8">
        <v>321.55</v>
      </c>
      <c r="L152" s="8">
        <v>57511.67</v>
      </c>
      <c r="N152" s="8">
        <f t="shared" si="11"/>
        <v>60270.78</v>
      </c>
    </row>
    <row r="153" spans="1:14" ht="12.75" outlineLevel="1">
      <c r="A153" t="s">
        <v>175</v>
      </c>
      <c r="C153" t="s">
        <v>496</v>
      </c>
      <c r="D153" t="s">
        <v>497</v>
      </c>
      <c r="F153" s="14">
        <v>24000</v>
      </c>
      <c r="G153" s="14">
        <f t="shared" si="10"/>
        <v>-6010</v>
      </c>
      <c r="H153" s="14">
        <v>17990</v>
      </c>
      <c r="K153" s="8">
        <v>0</v>
      </c>
      <c r="L153" s="8">
        <v>0</v>
      </c>
      <c r="N153" s="8">
        <f t="shared" si="11"/>
        <v>17990</v>
      </c>
    </row>
    <row r="154" spans="1:14" s="1" customFormat="1" ht="15.75">
      <c r="A154" s="1" t="s">
        <v>34</v>
      </c>
      <c r="C154" s="11">
        <v>40000</v>
      </c>
      <c r="D154" s="1" t="s">
        <v>20</v>
      </c>
      <c r="F154" s="16">
        <v>21016277</v>
      </c>
      <c r="G154" s="16">
        <f>H154-F154</f>
        <v>5364371</v>
      </c>
      <c r="H154" s="16">
        <v>26380648</v>
      </c>
      <c r="J154" s="12"/>
      <c r="K154" s="12">
        <v>68470214.37</v>
      </c>
      <c r="L154" s="12">
        <v>7925447.3500000015</v>
      </c>
      <c r="N154" s="12">
        <f>H154-K154-L154</f>
        <v>-50015013.720000006</v>
      </c>
    </row>
    <row r="155" spans="3:14" s="2" customFormat="1" ht="15">
      <c r="C155" s="3"/>
      <c r="F155" s="15"/>
      <c r="G155" s="15"/>
      <c r="H155" s="15"/>
      <c r="J155" s="9"/>
      <c r="K155" s="9"/>
      <c r="L155" s="9"/>
      <c r="N155" s="9"/>
    </row>
    <row r="156" spans="1:14" ht="12.75" outlineLevel="1">
      <c r="A156" t="s">
        <v>176</v>
      </c>
      <c r="C156" t="s">
        <v>498</v>
      </c>
      <c r="D156" t="s">
        <v>499</v>
      </c>
      <c r="F156" s="14">
        <v>697056</v>
      </c>
      <c r="G156" s="14">
        <f aca="true" t="shared" si="12" ref="G156:G161">H156-F156</f>
        <v>0</v>
      </c>
      <c r="H156" s="14">
        <v>697056</v>
      </c>
      <c r="K156" s="8">
        <v>0</v>
      </c>
      <c r="L156" s="8">
        <v>0</v>
      </c>
      <c r="N156" s="8">
        <f aca="true" t="shared" si="13" ref="N156:N161">H156-K156-L156</f>
        <v>697056</v>
      </c>
    </row>
    <row r="157" spans="1:14" ht="12.75" outlineLevel="1">
      <c r="A157" t="s">
        <v>177</v>
      </c>
      <c r="C157" t="s">
        <v>500</v>
      </c>
      <c r="D157" t="s">
        <v>21</v>
      </c>
      <c r="F157" s="14">
        <v>331790</v>
      </c>
      <c r="G157" s="14">
        <f t="shared" si="12"/>
        <v>203194</v>
      </c>
      <c r="H157" s="14">
        <v>534984</v>
      </c>
      <c r="K157" s="8">
        <v>201673.67</v>
      </c>
      <c r="L157" s="8">
        <v>261267.88</v>
      </c>
      <c r="N157" s="8">
        <f t="shared" si="13"/>
        <v>72042.44999999995</v>
      </c>
    </row>
    <row r="158" spans="1:14" ht="12.75" outlineLevel="1">
      <c r="A158" t="s">
        <v>178</v>
      </c>
      <c r="C158" t="s">
        <v>501</v>
      </c>
      <c r="D158" t="s">
        <v>502</v>
      </c>
      <c r="F158" s="14">
        <v>492804</v>
      </c>
      <c r="G158" s="14">
        <f t="shared" si="12"/>
        <v>38013</v>
      </c>
      <c r="H158" s="14">
        <v>530817</v>
      </c>
      <c r="K158" s="8">
        <v>0</v>
      </c>
      <c r="L158" s="8">
        <v>226956.16</v>
      </c>
      <c r="N158" s="8">
        <f t="shared" si="13"/>
        <v>303860.83999999997</v>
      </c>
    </row>
    <row r="159" spans="1:14" ht="12.75" outlineLevel="1">
      <c r="A159" t="s">
        <v>179</v>
      </c>
      <c r="C159" t="s">
        <v>503</v>
      </c>
      <c r="D159" t="s">
        <v>504</v>
      </c>
      <c r="F159" s="14">
        <v>141288</v>
      </c>
      <c r="G159" s="14">
        <f t="shared" si="12"/>
        <v>-68</v>
      </c>
      <c r="H159" s="14">
        <v>141220</v>
      </c>
      <c r="K159" s="8">
        <v>0</v>
      </c>
      <c r="L159" s="8">
        <v>65920.53</v>
      </c>
      <c r="N159" s="8">
        <f t="shared" si="13"/>
        <v>75299.47</v>
      </c>
    </row>
    <row r="160" spans="1:14" ht="12.75" outlineLevel="1">
      <c r="A160" t="s">
        <v>180</v>
      </c>
      <c r="C160" t="s">
        <v>505</v>
      </c>
      <c r="D160" t="s">
        <v>506</v>
      </c>
      <c r="F160" s="14">
        <v>552154</v>
      </c>
      <c r="G160" s="14">
        <f t="shared" si="12"/>
        <v>32406</v>
      </c>
      <c r="H160" s="14">
        <v>584560</v>
      </c>
      <c r="K160" s="8">
        <v>0</v>
      </c>
      <c r="L160" s="8">
        <v>306665.98</v>
      </c>
      <c r="N160" s="8">
        <f t="shared" si="13"/>
        <v>277894.02</v>
      </c>
    </row>
    <row r="161" spans="1:14" ht="12.75" outlineLevel="1">
      <c r="A161" t="s">
        <v>181</v>
      </c>
      <c r="C161" t="s">
        <v>507</v>
      </c>
      <c r="D161" t="s">
        <v>508</v>
      </c>
      <c r="F161" s="14">
        <v>278808</v>
      </c>
      <c r="G161" s="14">
        <f t="shared" si="12"/>
        <v>-33540</v>
      </c>
      <c r="H161" s="14">
        <v>245268</v>
      </c>
      <c r="K161" s="8">
        <v>0</v>
      </c>
      <c r="L161" s="8">
        <v>139484.3</v>
      </c>
      <c r="N161" s="8">
        <f t="shared" si="13"/>
        <v>105783.70000000001</v>
      </c>
    </row>
    <row r="162" spans="1:14" s="1" customFormat="1" ht="15.75">
      <c r="A162" s="1" t="s">
        <v>35</v>
      </c>
      <c r="C162" s="11">
        <v>50000</v>
      </c>
      <c r="D162" s="1" t="s">
        <v>21</v>
      </c>
      <c r="F162" s="16">
        <v>2493900</v>
      </c>
      <c r="G162" s="16">
        <f>H162-F162</f>
        <v>240005</v>
      </c>
      <c r="H162" s="16">
        <v>2733905</v>
      </c>
      <c r="J162" s="12"/>
      <c r="K162" s="12">
        <v>201673.67</v>
      </c>
      <c r="L162" s="12">
        <v>1000294.85</v>
      </c>
      <c r="N162" s="12">
        <f>H162-K162-L162</f>
        <v>1531936.48</v>
      </c>
    </row>
    <row r="163" spans="3:14" s="2" customFormat="1" ht="15">
      <c r="C163" s="3"/>
      <c r="F163" s="15"/>
      <c r="G163" s="15"/>
      <c r="H163" s="15"/>
      <c r="J163" s="9"/>
      <c r="K163" s="9"/>
      <c r="L163" s="9"/>
      <c r="N163" s="9"/>
    </row>
    <row r="164" spans="1:14" ht="12.75" outlineLevel="1">
      <c r="A164" t="s">
        <v>182</v>
      </c>
      <c r="C164" t="s">
        <v>509</v>
      </c>
      <c r="D164" t="s">
        <v>22</v>
      </c>
      <c r="F164" s="14">
        <v>2951103</v>
      </c>
      <c r="G164" s="14">
        <f aca="true" t="shared" si="14" ref="G164:G188">H164-F164</f>
        <v>0</v>
      </c>
      <c r="H164" s="14">
        <v>2951103</v>
      </c>
      <c r="K164" s="8">
        <v>0</v>
      </c>
      <c r="L164" s="8">
        <v>0</v>
      </c>
      <c r="N164" s="8">
        <f aca="true" t="shared" si="15" ref="N164:N188">H164-K164-L164</f>
        <v>2951103</v>
      </c>
    </row>
    <row r="165" spans="1:14" ht="12.75" outlineLevel="1">
      <c r="A165" t="s">
        <v>183</v>
      </c>
      <c r="C165" t="s">
        <v>510</v>
      </c>
      <c r="D165" t="s">
        <v>22</v>
      </c>
      <c r="F165" s="14">
        <v>671382</v>
      </c>
      <c r="G165" s="14">
        <f t="shared" si="14"/>
        <v>39018</v>
      </c>
      <c r="H165" s="14">
        <v>710400</v>
      </c>
      <c r="K165" s="8">
        <v>11736.02</v>
      </c>
      <c r="L165" s="8">
        <v>241374.21</v>
      </c>
      <c r="N165" s="8">
        <f t="shared" si="15"/>
        <v>457289.77</v>
      </c>
    </row>
    <row r="166" spans="1:14" ht="12.75" outlineLevel="1">
      <c r="A166" t="s">
        <v>184</v>
      </c>
      <c r="C166" t="s">
        <v>511</v>
      </c>
      <c r="D166" t="s">
        <v>512</v>
      </c>
      <c r="F166" s="14">
        <v>0</v>
      </c>
      <c r="G166" s="14">
        <f t="shared" si="14"/>
        <v>1591680</v>
      </c>
      <c r="H166" s="14">
        <v>1591680</v>
      </c>
      <c r="K166" s="8">
        <v>0</v>
      </c>
      <c r="L166" s="8">
        <v>0</v>
      </c>
      <c r="N166" s="8">
        <f t="shared" si="15"/>
        <v>1591680</v>
      </c>
    </row>
    <row r="167" spans="1:14" ht="12.75" outlineLevel="1">
      <c r="A167" t="s">
        <v>185</v>
      </c>
      <c r="C167" t="s">
        <v>513</v>
      </c>
      <c r="D167" t="s">
        <v>514</v>
      </c>
      <c r="F167" s="14">
        <v>0</v>
      </c>
      <c r="G167" s="14">
        <f t="shared" si="14"/>
        <v>0</v>
      </c>
      <c r="H167" s="14">
        <v>0</v>
      </c>
      <c r="K167" s="8">
        <v>0</v>
      </c>
      <c r="L167" s="8">
        <v>44848.18</v>
      </c>
      <c r="N167" s="8">
        <f t="shared" si="15"/>
        <v>-44848.18</v>
      </c>
    </row>
    <row r="168" spans="1:14" ht="12.75" outlineLevel="1">
      <c r="A168" t="s">
        <v>186</v>
      </c>
      <c r="C168" t="s">
        <v>515</v>
      </c>
      <c r="D168" t="s">
        <v>516</v>
      </c>
      <c r="F168" s="14">
        <v>183024</v>
      </c>
      <c r="G168" s="14">
        <f t="shared" si="14"/>
        <v>0</v>
      </c>
      <c r="H168" s="14">
        <v>183024</v>
      </c>
      <c r="K168" s="8">
        <v>0</v>
      </c>
      <c r="L168" s="8">
        <v>74945.04</v>
      </c>
      <c r="N168" s="8">
        <f t="shared" si="15"/>
        <v>108078.96</v>
      </c>
    </row>
    <row r="169" spans="1:14" ht="12.75" outlineLevel="1">
      <c r="A169" t="s">
        <v>187</v>
      </c>
      <c r="C169" t="s">
        <v>517</v>
      </c>
      <c r="D169" t="s">
        <v>518</v>
      </c>
      <c r="F169" s="14">
        <v>387000</v>
      </c>
      <c r="G169" s="14">
        <f t="shared" si="14"/>
        <v>13301</v>
      </c>
      <c r="H169" s="14">
        <v>400301</v>
      </c>
      <c r="K169" s="8">
        <v>0</v>
      </c>
      <c r="L169" s="8">
        <v>156504.66</v>
      </c>
      <c r="N169" s="8">
        <f t="shared" si="15"/>
        <v>243796.34</v>
      </c>
    </row>
    <row r="170" spans="1:14" ht="12.75" outlineLevel="1">
      <c r="A170" t="s">
        <v>188</v>
      </c>
      <c r="C170" t="s">
        <v>519</v>
      </c>
      <c r="D170" t="s">
        <v>520</v>
      </c>
      <c r="F170" s="14">
        <v>378766</v>
      </c>
      <c r="G170" s="14">
        <f t="shared" si="14"/>
        <v>17800</v>
      </c>
      <c r="H170" s="14">
        <v>396566</v>
      </c>
      <c r="K170" s="8">
        <v>3896.96</v>
      </c>
      <c r="L170" s="8">
        <v>129417.32</v>
      </c>
      <c r="N170" s="8">
        <f t="shared" si="15"/>
        <v>263251.72</v>
      </c>
    </row>
    <row r="171" spans="1:14" ht="12.75" outlineLevel="1">
      <c r="A171" t="s">
        <v>189</v>
      </c>
      <c r="C171" t="s">
        <v>521</v>
      </c>
      <c r="D171" t="s">
        <v>522</v>
      </c>
      <c r="F171" s="14">
        <v>262347</v>
      </c>
      <c r="G171" s="14">
        <f t="shared" si="14"/>
        <v>19416</v>
      </c>
      <c r="H171" s="14">
        <v>281763</v>
      </c>
      <c r="K171" s="8">
        <v>20678.25</v>
      </c>
      <c r="L171" s="8">
        <v>85032.9</v>
      </c>
      <c r="N171" s="8">
        <f t="shared" si="15"/>
        <v>176051.85</v>
      </c>
    </row>
    <row r="172" spans="1:14" ht="12.75" outlineLevel="1">
      <c r="A172" t="s">
        <v>190</v>
      </c>
      <c r="C172" t="s">
        <v>523</v>
      </c>
      <c r="D172" t="s">
        <v>524</v>
      </c>
      <c r="F172" s="14">
        <v>2073923</v>
      </c>
      <c r="G172" s="14">
        <f t="shared" si="14"/>
        <v>27276</v>
      </c>
      <c r="H172" s="14">
        <v>2101199</v>
      </c>
      <c r="K172" s="8">
        <v>17937.73</v>
      </c>
      <c r="L172" s="8">
        <v>1011546.51</v>
      </c>
      <c r="N172" s="8">
        <f t="shared" si="15"/>
        <v>1071714.76</v>
      </c>
    </row>
    <row r="173" spans="1:14" ht="12.75" outlineLevel="1">
      <c r="A173" t="s">
        <v>191</v>
      </c>
      <c r="C173" t="s">
        <v>525</v>
      </c>
      <c r="D173" t="s">
        <v>526</v>
      </c>
      <c r="F173" s="14">
        <v>962141</v>
      </c>
      <c r="G173" s="14">
        <f t="shared" si="14"/>
        <v>0</v>
      </c>
      <c r="H173" s="14">
        <v>962141</v>
      </c>
      <c r="K173" s="8">
        <v>1669.66</v>
      </c>
      <c r="L173" s="8">
        <v>447075.58</v>
      </c>
      <c r="N173" s="8">
        <f t="shared" si="15"/>
        <v>513395.75999999995</v>
      </c>
    </row>
    <row r="174" spans="1:14" ht="12.75" outlineLevel="1">
      <c r="A174" t="s">
        <v>192</v>
      </c>
      <c r="C174" t="s">
        <v>527</v>
      </c>
      <c r="D174" t="s">
        <v>528</v>
      </c>
      <c r="F174" s="14">
        <v>1161081</v>
      </c>
      <c r="G174" s="14">
        <f t="shared" si="14"/>
        <v>26500</v>
      </c>
      <c r="H174" s="14">
        <v>1187581</v>
      </c>
      <c r="K174" s="8">
        <v>45925.05</v>
      </c>
      <c r="L174" s="8">
        <v>482260.99</v>
      </c>
      <c r="N174" s="8">
        <f t="shared" si="15"/>
        <v>659394.96</v>
      </c>
    </row>
    <row r="175" spans="1:14" ht="12.75" outlineLevel="1">
      <c r="A175" t="s">
        <v>193</v>
      </c>
      <c r="C175" t="s">
        <v>529</v>
      </c>
      <c r="D175" t="s">
        <v>530</v>
      </c>
      <c r="F175" s="14">
        <v>629690</v>
      </c>
      <c r="G175" s="14">
        <f t="shared" si="14"/>
        <v>0</v>
      </c>
      <c r="H175" s="14">
        <v>629690</v>
      </c>
      <c r="K175" s="8">
        <v>1904.83</v>
      </c>
      <c r="L175" s="8">
        <v>256169.39</v>
      </c>
      <c r="N175" s="8">
        <f t="shared" si="15"/>
        <v>371615.78</v>
      </c>
    </row>
    <row r="176" spans="1:14" ht="12.75" outlineLevel="1">
      <c r="A176" t="s">
        <v>194</v>
      </c>
      <c r="C176" t="s">
        <v>531</v>
      </c>
      <c r="D176" t="s">
        <v>532</v>
      </c>
      <c r="F176" s="14">
        <v>0</v>
      </c>
      <c r="G176" s="14">
        <f t="shared" si="14"/>
        <v>0</v>
      </c>
      <c r="H176" s="14">
        <v>0</v>
      </c>
      <c r="K176" s="8">
        <v>9019.43</v>
      </c>
      <c r="L176" s="8">
        <v>430.21</v>
      </c>
      <c r="N176" s="8">
        <f t="shared" si="15"/>
        <v>-9449.64</v>
      </c>
    </row>
    <row r="177" spans="1:14" ht="12.75" outlineLevel="1">
      <c r="A177" t="s">
        <v>195</v>
      </c>
      <c r="C177" t="s">
        <v>533</v>
      </c>
      <c r="D177" t="s">
        <v>534</v>
      </c>
      <c r="F177" s="14">
        <v>204342</v>
      </c>
      <c r="G177" s="14">
        <f t="shared" si="14"/>
        <v>0</v>
      </c>
      <c r="H177" s="14">
        <v>204342</v>
      </c>
      <c r="K177" s="8">
        <v>8348.61</v>
      </c>
      <c r="L177" s="8">
        <v>99134.78</v>
      </c>
      <c r="N177" s="8">
        <f t="shared" si="15"/>
        <v>96858.61000000002</v>
      </c>
    </row>
    <row r="178" spans="1:14" ht="12.75" outlineLevel="1">
      <c r="A178" t="s">
        <v>196</v>
      </c>
      <c r="C178" t="s">
        <v>535</v>
      </c>
      <c r="D178" t="s">
        <v>536</v>
      </c>
      <c r="F178" s="14">
        <v>0</v>
      </c>
      <c r="G178" s="14">
        <f t="shared" si="14"/>
        <v>0</v>
      </c>
      <c r="H178" s="14">
        <v>0</v>
      </c>
      <c r="K178" s="8">
        <v>0</v>
      </c>
      <c r="L178" s="8">
        <v>501.99</v>
      </c>
      <c r="N178" s="8">
        <f t="shared" si="15"/>
        <v>-501.99</v>
      </c>
    </row>
    <row r="179" spans="1:14" ht="12.75" outlineLevel="1">
      <c r="A179" t="s">
        <v>197</v>
      </c>
      <c r="C179" t="s">
        <v>537</v>
      </c>
      <c r="D179" t="s">
        <v>538</v>
      </c>
      <c r="F179" s="14">
        <v>0</v>
      </c>
      <c r="G179" s="14">
        <f t="shared" si="14"/>
        <v>0</v>
      </c>
      <c r="H179" s="14">
        <v>0</v>
      </c>
      <c r="K179" s="8">
        <v>0</v>
      </c>
      <c r="L179" s="8">
        <v>115.02</v>
      </c>
      <c r="N179" s="8">
        <f t="shared" si="15"/>
        <v>-115.02</v>
      </c>
    </row>
    <row r="180" spans="1:14" ht="12.75" outlineLevel="1">
      <c r="A180" t="s">
        <v>198</v>
      </c>
      <c r="C180" t="s">
        <v>539</v>
      </c>
      <c r="D180" t="s">
        <v>540</v>
      </c>
      <c r="F180" s="14">
        <v>116642</v>
      </c>
      <c r="G180" s="14">
        <f t="shared" si="14"/>
        <v>0</v>
      </c>
      <c r="H180" s="14">
        <v>116642</v>
      </c>
      <c r="K180" s="8">
        <v>11.41</v>
      </c>
      <c r="L180" s="8">
        <v>51189.44</v>
      </c>
      <c r="N180" s="8">
        <f t="shared" si="15"/>
        <v>65441.149999999994</v>
      </c>
    </row>
    <row r="181" spans="1:14" ht="12.75" outlineLevel="1">
      <c r="A181" t="s">
        <v>199</v>
      </c>
      <c r="C181" t="s">
        <v>541</v>
      </c>
      <c r="D181" t="s">
        <v>542</v>
      </c>
      <c r="F181" s="14">
        <v>91248</v>
      </c>
      <c r="G181" s="14">
        <f t="shared" si="14"/>
        <v>0</v>
      </c>
      <c r="H181" s="14">
        <v>91248</v>
      </c>
      <c r="K181" s="8">
        <v>0</v>
      </c>
      <c r="L181" s="8">
        <v>47422.8</v>
      </c>
      <c r="N181" s="8">
        <f t="shared" si="15"/>
        <v>43825.2</v>
      </c>
    </row>
    <row r="182" spans="1:14" ht="12.75" outlineLevel="1">
      <c r="A182" t="s">
        <v>200</v>
      </c>
      <c r="C182" t="s">
        <v>543</v>
      </c>
      <c r="D182" t="s">
        <v>544</v>
      </c>
      <c r="F182" s="14">
        <v>862488</v>
      </c>
      <c r="G182" s="14">
        <f t="shared" si="14"/>
        <v>0</v>
      </c>
      <c r="H182" s="14">
        <v>862488</v>
      </c>
      <c r="K182" s="8">
        <v>3499.52</v>
      </c>
      <c r="L182" s="8">
        <v>390778.74</v>
      </c>
      <c r="N182" s="8">
        <f t="shared" si="15"/>
        <v>468209.74</v>
      </c>
    </row>
    <row r="183" spans="1:14" ht="12.75" outlineLevel="1">
      <c r="A183" t="s">
        <v>201</v>
      </c>
      <c r="C183" t="s">
        <v>545</v>
      </c>
      <c r="D183" t="s">
        <v>546</v>
      </c>
      <c r="F183" s="14">
        <v>180000</v>
      </c>
      <c r="G183" s="14">
        <f t="shared" si="14"/>
        <v>34967</v>
      </c>
      <c r="H183" s="14">
        <v>214967</v>
      </c>
      <c r="K183" s="8">
        <v>945.5</v>
      </c>
      <c r="L183" s="8">
        <v>69658.83</v>
      </c>
      <c r="N183" s="8">
        <f t="shared" si="15"/>
        <v>144362.66999999998</v>
      </c>
    </row>
    <row r="184" spans="1:14" ht="12.75" outlineLevel="1">
      <c r="A184" t="s">
        <v>202</v>
      </c>
      <c r="C184" t="s">
        <v>547</v>
      </c>
      <c r="D184" t="s">
        <v>548</v>
      </c>
      <c r="F184" s="14">
        <v>269970</v>
      </c>
      <c r="G184" s="14">
        <f t="shared" si="14"/>
        <v>37328</v>
      </c>
      <c r="H184" s="14">
        <v>307298</v>
      </c>
      <c r="K184" s="8">
        <v>0</v>
      </c>
      <c r="L184" s="8">
        <v>133150.48</v>
      </c>
      <c r="N184" s="8">
        <f t="shared" si="15"/>
        <v>174147.52</v>
      </c>
    </row>
    <row r="185" spans="1:14" ht="12.75" outlineLevel="1">
      <c r="A185" t="s">
        <v>203</v>
      </c>
      <c r="C185" t="s">
        <v>549</v>
      </c>
      <c r="D185" t="s">
        <v>550</v>
      </c>
      <c r="F185" s="14">
        <v>195504</v>
      </c>
      <c r="G185" s="14">
        <f t="shared" si="14"/>
        <v>0</v>
      </c>
      <c r="H185" s="14">
        <v>195504</v>
      </c>
      <c r="K185" s="8">
        <v>274.5</v>
      </c>
      <c r="L185" s="8">
        <v>69629.69</v>
      </c>
      <c r="N185" s="8">
        <f t="shared" si="15"/>
        <v>125599.81</v>
      </c>
    </row>
    <row r="186" spans="1:14" ht="12.75" outlineLevel="1">
      <c r="A186" t="s">
        <v>204</v>
      </c>
      <c r="C186" t="s">
        <v>551</v>
      </c>
      <c r="D186" t="s">
        <v>552</v>
      </c>
      <c r="F186" s="14">
        <v>24300</v>
      </c>
      <c r="G186" s="14">
        <f t="shared" si="14"/>
        <v>0</v>
      </c>
      <c r="H186" s="14">
        <v>24300</v>
      </c>
      <c r="K186" s="8">
        <v>0</v>
      </c>
      <c r="L186" s="8">
        <v>15358.37</v>
      </c>
      <c r="N186" s="8">
        <f t="shared" si="15"/>
        <v>8941.63</v>
      </c>
    </row>
    <row r="187" spans="1:14" ht="12.75" outlineLevel="1">
      <c r="A187" t="s">
        <v>205</v>
      </c>
      <c r="C187" t="s">
        <v>553</v>
      </c>
      <c r="D187" t="s">
        <v>554</v>
      </c>
      <c r="F187" s="14">
        <v>100734</v>
      </c>
      <c r="G187" s="14">
        <f t="shared" si="14"/>
        <v>0</v>
      </c>
      <c r="H187" s="14">
        <v>100734</v>
      </c>
      <c r="K187" s="8">
        <v>0</v>
      </c>
      <c r="L187" s="8">
        <v>46089.37</v>
      </c>
      <c r="N187" s="8">
        <f t="shared" si="15"/>
        <v>54644.63</v>
      </c>
    </row>
    <row r="188" spans="1:14" ht="12.75" outlineLevel="1">
      <c r="A188" t="s">
        <v>206</v>
      </c>
      <c r="C188" t="s">
        <v>555</v>
      </c>
      <c r="D188" t="s">
        <v>532</v>
      </c>
      <c r="F188" s="14">
        <v>307189</v>
      </c>
      <c r="G188" s="14">
        <f t="shared" si="14"/>
        <v>0</v>
      </c>
      <c r="H188" s="14">
        <v>307189</v>
      </c>
      <c r="K188" s="8">
        <v>4612.63</v>
      </c>
      <c r="L188" s="8">
        <v>164686.35</v>
      </c>
      <c r="N188" s="8">
        <f t="shared" si="15"/>
        <v>137890.02</v>
      </c>
    </row>
    <row r="189" spans="1:14" s="1" customFormat="1" ht="15.75">
      <c r="A189" s="1" t="s">
        <v>36</v>
      </c>
      <c r="C189" s="11">
        <v>60000</v>
      </c>
      <c r="D189" s="1" t="s">
        <v>22</v>
      </c>
      <c r="F189" s="16">
        <v>12012874</v>
      </c>
      <c r="G189" s="16">
        <f>H189-F189</f>
        <v>1807286</v>
      </c>
      <c r="H189" s="16">
        <v>13820160</v>
      </c>
      <c r="J189" s="12"/>
      <c r="K189" s="12">
        <v>130460.1</v>
      </c>
      <c r="L189" s="12">
        <v>4017320.85</v>
      </c>
      <c r="N189" s="12">
        <f>H189-K189-L189</f>
        <v>9672379.05</v>
      </c>
    </row>
    <row r="190" spans="3:14" s="2" customFormat="1" ht="15">
      <c r="C190" s="3"/>
      <c r="F190" s="15"/>
      <c r="G190" s="15"/>
      <c r="H190" s="15"/>
      <c r="J190" s="9"/>
      <c r="K190" s="9"/>
      <c r="L190" s="9"/>
      <c r="N190" s="9"/>
    </row>
    <row r="191" spans="1:14" ht="12.75" outlineLevel="1">
      <c r="A191" t="s">
        <v>207</v>
      </c>
      <c r="C191" t="s">
        <v>556</v>
      </c>
      <c r="D191" t="s">
        <v>557</v>
      </c>
      <c r="F191" s="14">
        <v>0</v>
      </c>
      <c r="G191" s="14">
        <f aca="true" t="shared" si="16" ref="G191:G204">H191-F191</f>
        <v>13461</v>
      </c>
      <c r="H191" s="14">
        <v>13461</v>
      </c>
      <c r="K191" s="8">
        <v>0</v>
      </c>
      <c r="L191" s="8">
        <v>-713376.27</v>
      </c>
      <c r="N191" s="8">
        <f aca="true" t="shared" si="17" ref="N191:N204">H191-K191-L191</f>
        <v>726837.27</v>
      </c>
    </row>
    <row r="192" spans="1:14" ht="12.75" outlineLevel="1">
      <c r="A192" t="s">
        <v>208</v>
      </c>
      <c r="C192" t="s">
        <v>558</v>
      </c>
      <c r="D192" t="s">
        <v>23</v>
      </c>
      <c r="F192" s="14">
        <v>305459</v>
      </c>
      <c r="G192" s="14">
        <f t="shared" si="16"/>
        <v>0</v>
      </c>
      <c r="H192" s="14">
        <v>305459</v>
      </c>
      <c r="K192" s="8">
        <v>0</v>
      </c>
      <c r="L192" s="8">
        <v>178274.7</v>
      </c>
      <c r="N192" s="8">
        <f t="shared" si="17"/>
        <v>127184.29999999999</v>
      </c>
    </row>
    <row r="193" spans="1:14" ht="12.75" outlineLevel="1">
      <c r="A193" t="s">
        <v>209</v>
      </c>
      <c r="C193" t="s">
        <v>559</v>
      </c>
      <c r="D193" t="s">
        <v>560</v>
      </c>
      <c r="F193" s="14">
        <v>5080129</v>
      </c>
      <c r="G193" s="14">
        <f t="shared" si="16"/>
        <v>-1045548</v>
      </c>
      <c r="H193" s="14">
        <v>4034581</v>
      </c>
      <c r="K193" s="8">
        <v>0</v>
      </c>
      <c r="L193" s="8">
        <v>-51805.85</v>
      </c>
      <c r="N193" s="8">
        <f t="shared" si="17"/>
        <v>4086386.85</v>
      </c>
    </row>
    <row r="194" spans="1:14" ht="12.75" outlineLevel="1">
      <c r="A194" t="s">
        <v>210</v>
      </c>
      <c r="C194" t="s">
        <v>561</v>
      </c>
      <c r="D194" t="s">
        <v>562</v>
      </c>
      <c r="F194" s="14">
        <v>1641692</v>
      </c>
      <c r="G194" s="14">
        <f t="shared" si="16"/>
        <v>-1157011</v>
      </c>
      <c r="H194" s="14">
        <v>484681</v>
      </c>
      <c r="K194" s="8">
        <v>0</v>
      </c>
      <c r="L194" s="8">
        <v>13451.52</v>
      </c>
      <c r="N194" s="8">
        <f t="shared" si="17"/>
        <v>471229.48</v>
      </c>
    </row>
    <row r="195" spans="1:14" ht="12.75" outlineLevel="1">
      <c r="A195" t="s">
        <v>211</v>
      </c>
      <c r="C195" t="s">
        <v>563</v>
      </c>
      <c r="D195" t="s">
        <v>564</v>
      </c>
      <c r="F195" s="14">
        <v>0</v>
      </c>
      <c r="G195" s="14">
        <f t="shared" si="16"/>
        <v>-22492265</v>
      </c>
      <c r="H195" s="14">
        <v>-22492265</v>
      </c>
      <c r="K195" s="8">
        <v>0</v>
      </c>
      <c r="L195" s="8">
        <v>-22492265</v>
      </c>
      <c r="N195" s="8">
        <f t="shared" si="17"/>
        <v>0</v>
      </c>
    </row>
    <row r="196" spans="1:14" ht="12.75" outlineLevel="1">
      <c r="A196" t="s">
        <v>212</v>
      </c>
      <c r="C196" t="s">
        <v>565</v>
      </c>
      <c r="D196" t="s">
        <v>566</v>
      </c>
      <c r="F196" s="14">
        <v>0</v>
      </c>
      <c r="G196" s="14">
        <f t="shared" si="16"/>
        <v>1436605</v>
      </c>
      <c r="H196" s="14">
        <v>1436605</v>
      </c>
      <c r="K196" s="8">
        <v>0</v>
      </c>
      <c r="L196" s="8">
        <v>0</v>
      </c>
      <c r="N196" s="8">
        <f t="shared" si="17"/>
        <v>1436605</v>
      </c>
    </row>
    <row r="197" spans="1:14" ht="12.75" outlineLevel="1">
      <c r="A197" t="s">
        <v>213</v>
      </c>
      <c r="C197" t="s">
        <v>567</v>
      </c>
      <c r="D197" t="s">
        <v>568</v>
      </c>
      <c r="F197" s="14">
        <v>430623</v>
      </c>
      <c r="G197" s="14">
        <f t="shared" si="16"/>
        <v>132135</v>
      </c>
      <c r="H197" s="14">
        <v>562758</v>
      </c>
      <c r="K197" s="8">
        <v>0</v>
      </c>
      <c r="L197" s="8">
        <v>0</v>
      </c>
      <c r="N197" s="8">
        <f t="shared" si="17"/>
        <v>562758</v>
      </c>
    </row>
    <row r="198" spans="1:14" ht="12.75" outlineLevel="1">
      <c r="A198" t="s">
        <v>214</v>
      </c>
      <c r="C198" t="s">
        <v>569</v>
      </c>
      <c r="D198" t="s">
        <v>570</v>
      </c>
      <c r="F198" s="14">
        <v>0</v>
      </c>
      <c r="G198" s="14">
        <f t="shared" si="16"/>
        <v>-1377794</v>
      </c>
      <c r="H198" s="14">
        <v>-1377794</v>
      </c>
      <c r="K198" s="8">
        <v>0</v>
      </c>
      <c r="L198" s="8">
        <v>0</v>
      </c>
      <c r="N198" s="8">
        <f t="shared" si="17"/>
        <v>-1377794</v>
      </c>
    </row>
    <row r="199" spans="1:14" ht="12.75" outlineLevel="1">
      <c r="A199" t="s">
        <v>215</v>
      </c>
      <c r="C199" t="s">
        <v>571</v>
      </c>
      <c r="D199" t="s">
        <v>572</v>
      </c>
      <c r="F199" s="14">
        <v>0</v>
      </c>
      <c r="G199" s="14">
        <f t="shared" si="16"/>
        <v>0</v>
      </c>
      <c r="H199" s="14">
        <v>0</v>
      </c>
      <c r="K199" s="8">
        <v>0</v>
      </c>
      <c r="L199" s="8">
        <v>6782.38</v>
      </c>
      <c r="N199" s="8">
        <f t="shared" si="17"/>
        <v>-6782.38</v>
      </c>
    </row>
    <row r="200" spans="1:14" ht="12.75" outlineLevel="1">
      <c r="A200" t="s">
        <v>216</v>
      </c>
      <c r="C200" t="s">
        <v>573</v>
      </c>
      <c r="D200" t="s">
        <v>574</v>
      </c>
      <c r="F200" s="14">
        <v>0</v>
      </c>
      <c r="G200" s="14">
        <f t="shared" si="16"/>
        <v>0</v>
      </c>
      <c r="H200" s="14">
        <v>0</v>
      </c>
      <c r="K200" s="8">
        <v>0</v>
      </c>
      <c r="L200" s="8">
        <v>11442.2</v>
      </c>
      <c r="N200" s="8">
        <f t="shared" si="17"/>
        <v>-11442.2</v>
      </c>
    </row>
    <row r="201" spans="1:14" ht="12.75" outlineLevel="1">
      <c r="A201" t="s">
        <v>217</v>
      </c>
      <c r="C201" t="s">
        <v>575</v>
      </c>
      <c r="D201" t="s">
        <v>576</v>
      </c>
      <c r="F201" s="14">
        <v>0</v>
      </c>
      <c r="G201" s="14">
        <f t="shared" si="16"/>
        <v>0</v>
      </c>
      <c r="H201" s="14">
        <v>0</v>
      </c>
      <c r="K201" s="8">
        <v>0</v>
      </c>
      <c r="L201" s="8">
        <v>13561.55</v>
      </c>
      <c r="N201" s="8">
        <f t="shared" si="17"/>
        <v>-13561.55</v>
      </c>
    </row>
    <row r="202" spans="1:14" ht="12.75" outlineLevel="1">
      <c r="A202" t="s">
        <v>218</v>
      </c>
      <c r="C202" t="s">
        <v>577</v>
      </c>
      <c r="D202" t="s">
        <v>578</v>
      </c>
      <c r="F202" s="14">
        <v>0</v>
      </c>
      <c r="G202" s="14">
        <f t="shared" si="16"/>
        <v>0</v>
      </c>
      <c r="H202" s="14">
        <v>0</v>
      </c>
      <c r="K202" s="8">
        <v>0</v>
      </c>
      <c r="L202" s="8">
        <v>19937.7</v>
      </c>
      <c r="N202" s="8">
        <f t="shared" si="17"/>
        <v>-19937.7</v>
      </c>
    </row>
    <row r="203" spans="1:14" ht="12.75" outlineLevel="1">
      <c r="A203" t="s">
        <v>219</v>
      </c>
      <c r="C203" t="s">
        <v>579</v>
      </c>
      <c r="D203" t="s">
        <v>580</v>
      </c>
      <c r="F203" s="14">
        <v>13699025</v>
      </c>
      <c r="G203" s="14">
        <f t="shared" si="16"/>
        <v>19178</v>
      </c>
      <c r="H203" s="14">
        <v>13718203</v>
      </c>
      <c r="K203" s="8">
        <v>0</v>
      </c>
      <c r="L203" s="8">
        <v>6193379</v>
      </c>
      <c r="N203" s="8">
        <f t="shared" si="17"/>
        <v>7524824</v>
      </c>
    </row>
    <row r="204" spans="1:14" ht="12.75" outlineLevel="1">
      <c r="A204" t="s">
        <v>220</v>
      </c>
      <c r="C204" t="s">
        <v>581</v>
      </c>
      <c r="D204" t="s">
        <v>582</v>
      </c>
      <c r="F204" s="14">
        <v>1095801</v>
      </c>
      <c r="G204" s="14">
        <f t="shared" si="16"/>
        <v>108612</v>
      </c>
      <c r="H204" s="14">
        <v>1204413</v>
      </c>
      <c r="K204" s="8">
        <v>0</v>
      </c>
      <c r="L204" s="8">
        <v>47166.11</v>
      </c>
      <c r="N204" s="8">
        <f t="shared" si="17"/>
        <v>1157246.89</v>
      </c>
    </row>
    <row r="205" spans="1:14" s="1" customFormat="1" ht="15.75">
      <c r="A205" s="1" t="s">
        <v>37</v>
      </c>
      <c r="C205" s="11">
        <v>70000</v>
      </c>
      <c r="D205" s="1" t="s">
        <v>23</v>
      </c>
      <c r="F205" s="16">
        <v>22252729</v>
      </c>
      <c r="G205" s="16">
        <f>H205-F205</f>
        <v>-24362627</v>
      </c>
      <c r="H205" s="16">
        <v>-2109898</v>
      </c>
      <c r="J205" s="12"/>
      <c r="K205" s="12">
        <v>0</v>
      </c>
      <c r="L205" s="12">
        <v>-16773451.96</v>
      </c>
      <c r="N205" s="12">
        <f>H205-K205-L205</f>
        <v>14663553.96</v>
      </c>
    </row>
    <row r="206" spans="3:14" s="2" customFormat="1" ht="15">
      <c r="C206" s="3"/>
      <c r="F206" s="15"/>
      <c r="G206" s="15"/>
      <c r="H206" s="15"/>
      <c r="J206" s="9"/>
      <c r="K206" s="9"/>
      <c r="L206" s="9"/>
      <c r="N206" s="9"/>
    </row>
    <row r="207" spans="1:14" ht="12.75" outlineLevel="1">
      <c r="A207" t="s">
        <v>221</v>
      </c>
      <c r="C207" t="s">
        <v>583</v>
      </c>
      <c r="D207" t="s">
        <v>24</v>
      </c>
      <c r="F207" s="14">
        <v>1906041</v>
      </c>
      <c r="G207" s="14">
        <f aca="true" t="shared" si="18" ref="G207:G213">H207-F207</f>
        <v>0</v>
      </c>
      <c r="H207" s="14">
        <v>1906041</v>
      </c>
      <c r="K207" s="8">
        <v>0</v>
      </c>
      <c r="L207" s="8">
        <v>0</v>
      </c>
      <c r="N207" s="8">
        <f aca="true" t="shared" si="19" ref="N207:N213">H207-K207-L207</f>
        <v>1906041</v>
      </c>
    </row>
    <row r="208" spans="1:14" ht="12.75" outlineLevel="1">
      <c r="A208" t="s">
        <v>222</v>
      </c>
      <c r="C208" t="s">
        <v>584</v>
      </c>
      <c r="D208" t="s">
        <v>585</v>
      </c>
      <c r="F208" s="14">
        <v>1729566</v>
      </c>
      <c r="G208" s="14">
        <f t="shared" si="18"/>
        <v>216763</v>
      </c>
      <c r="H208" s="14">
        <v>1946329</v>
      </c>
      <c r="K208" s="8">
        <v>0</v>
      </c>
      <c r="L208" s="8">
        <v>0</v>
      </c>
      <c r="N208" s="8">
        <f t="shared" si="19"/>
        <v>1946329</v>
      </c>
    </row>
    <row r="209" spans="1:14" ht="12.75" outlineLevel="1">
      <c r="A209" t="s">
        <v>223</v>
      </c>
      <c r="C209" t="s">
        <v>586</v>
      </c>
      <c r="D209" t="s">
        <v>587</v>
      </c>
      <c r="F209" s="14">
        <v>1201580</v>
      </c>
      <c r="G209" s="14">
        <f t="shared" si="18"/>
        <v>-197006</v>
      </c>
      <c r="H209" s="14">
        <v>1004574</v>
      </c>
      <c r="K209" s="8">
        <v>19656.34</v>
      </c>
      <c r="L209" s="8">
        <v>593130.52</v>
      </c>
      <c r="N209" s="8">
        <f t="shared" si="19"/>
        <v>391787.14</v>
      </c>
    </row>
    <row r="210" spans="1:14" ht="12.75" outlineLevel="1">
      <c r="A210" t="s">
        <v>224</v>
      </c>
      <c r="C210" t="s">
        <v>588</v>
      </c>
      <c r="D210" t="s">
        <v>589</v>
      </c>
      <c r="F210" s="14">
        <v>0</v>
      </c>
      <c r="G210" s="14">
        <f t="shared" si="18"/>
        <v>-137012</v>
      </c>
      <c r="H210" s="14">
        <v>-137012</v>
      </c>
      <c r="K210" s="8">
        <v>338.18</v>
      </c>
      <c r="L210" s="8">
        <v>126799.06</v>
      </c>
      <c r="N210" s="8">
        <f t="shared" si="19"/>
        <v>-264149.24</v>
      </c>
    </row>
    <row r="211" spans="1:14" ht="12.75" outlineLevel="1">
      <c r="A211" t="s">
        <v>225</v>
      </c>
      <c r="C211" t="s">
        <v>590</v>
      </c>
      <c r="D211" t="s">
        <v>591</v>
      </c>
      <c r="F211" s="14">
        <v>1835479</v>
      </c>
      <c r="G211" s="14">
        <f t="shared" si="18"/>
        <v>333463</v>
      </c>
      <c r="H211" s="14">
        <v>2168942</v>
      </c>
      <c r="K211" s="8">
        <v>92041.6</v>
      </c>
      <c r="L211" s="8">
        <v>883909.47</v>
      </c>
      <c r="N211" s="8">
        <f t="shared" si="19"/>
        <v>1192990.93</v>
      </c>
    </row>
    <row r="212" spans="1:14" ht="12.75" outlineLevel="1">
      <c r="A212" t="s">
        <v>226</v>
      </c>
      <c r="C212" t="s">
        <v>592</v>
      </c>
      <c r="D212" t="s">
        <v>593</v>
      </c>
      <c r="F212" s="14">
        <v>2702619</v>
      </c>
      <c r="G212" s="14">
        <f t="shared" si="18"/>
        <v>1116651</v>
      </c>
      <c r="H212" s="14">
        <v>3819270</v>
      </c>
      <c r="K212" s="8">
        <v>29038.88</v>
      </c>
      <c r="L212" s="8">
        <v>917216.52</v>
      </c>
      <c r="N212" s="8">
        <f t="shared" si="19"/>
        <v>2873014.6</v>
      </c>
    </row>
    <row r="213" spans="1:14" ht="12.75" outlineLevel="1">
      <c r="A213" t="s">
        <v>227</v>
      </c>
      <c r="C213" t="s">
        <v>594</v>
      </c>
      <c r="D213" t="s">
        <v>595</v>
      </c>
      <c r="F213" s="14">
        <v>293029</v>
      </c>
      <c r="G213" s="14">
        <f t="shared" si="18"/>
        <v>323047</v>
      </c>
      <c r="H213" s="14">
        <v>616076</v>
      </c>
      <c r="K213" s="8">
        <v>123535.05</v>
      </c>
      <c r="L213" s="8">
        <v>407189.75</v>
      </c>
      <c r="N213" s="8">
        <f t="shared" si="19"/>
        <v>85351.20000000001</v>
      </c>
    </row>
    <row r="214" spans="1:14" s="1" customFormat="1" ht="15.75">
      <c r="A214" s="1" t="s">
        <v>38</v>
      </c>
      <c r="C214" s="11">
        <v>80000</v>
      </c>
      <c r="D214" s="1" t="s">
        <v>24</v>
      </c>
      <c r="F214" s="16">
        <v>9668314</v>
      </c>
      <c r="G214" s="16">
        <f>H214-F214</f>
        <v>1655906</v>
      </c>
      <c r="H214" s="16">
        <v>11324220</v>
      </c>
      <c r="J214" s="12"/>
      <c r="K214" s="12">
        <v>264610.05</v>
      </c>
      <c r="L214" s="12">
        <v>2928245.32</v>
      </c>
      <c r="N214" s="12">
        <f>H214-K214-L214</f>
        <v>8131364.629999999</v>
      </c>
    </row>
    <row r="215" spans="6:14" s="2" customFormat="1" ht="15">
      <c r="F215" s="15"/>
      <c r="G215" s="15"/>
      <c r="H215" s="15"/>
      <c r="J215" s="9"/>
      <c r="K215" s="9"/>
      <c r="L215" s="9"/>
      <c r="N215" s="9"/>
    </row>
    <row r="216" spans="2:14" s="1" customFormat="1" ht="15.75">
      <c r="B216" s="20"/>
      <c r="C216" s="20"/>
      <c r="D216" s="20" t="s">
        <v>31</v>
      </c>
      <c r="E216" s="20"/>
      <c r="F216" s="21">
        <f>SUM(F19+F125+F154+F162+F189+F205+F214)</f>
        <v>177957801</v>
      </c>
      <c r="G216" s="21">
        <f>SUM(G19+G125+G154+G162+G189+G205+G214)</f>
        <v>-886288</v>
      </c>
      <c r="H216" s="21">
        <f>SUM(H19+H125+H154+H162+H189+H205+H214)</f>
        <v>177071513</v>
      </c>
      <c r="I216" s="20"/>
      <c r="J216" s="22">
        <f>SUM(J19+J125+J154+J162+J189+J205+J214)</f>
        <v>0</v>
      </c>
      <c r="K216" s="22">
        <f>SUM(K19+K125+K154+K162+K189+K205+K214)</f>
        <v>71351007.85</v>
      </c>
      <c r="L216" s="22">
        <f>SUM(L19+L125+L154+L162+L189+L205+L214)</f>
        <v>35459886.61</v>
      </c>
      <c r="M216" s="20"/>
      <c r="N216" s="22">
        <f>SUM(N19+N125+N154+N162+N189+N205+N214)</f>
        <v>70260618.54</v>
      </c>
    </row>
    <row r="217" spans="6:14" s="2" customFormat="1" ht="15">
      <c r="F217" s="15"/>
      <c r="G217" s="15"/>
      <c r="H217" s="15"/>
      <c r="J217" s="9"/>
      <c r="K217" s="9"/>
      <c r="L217" s="9"/>
      <c r="N217" s="9"/>
    </row>
    <row r="218" spans="6:14" s="2" customFormat="1" ht="15">
      <c r="F218" s="15"/>
      <c r="G218" s="15"/>
      <c r="H218" s="15"/>
      <c r="J218" s="9"/>
      <c r="K218" s="9"/>
      <c r="L218" s="9"/>
      <c r="N218" s="9"/>
    </row>
    <row r="219" spans="6:14" s="76" customFormat="1" ht="23.25">
      <c r="F219" s="77"/>
      <c r="G219" s="77"/>
      <c r="H219" s="77"/>
      <c r="J219" s="78"/>
      <c r="K219" s="78"/>
      <c r="L219" s="78" t="s">
        <v>875</v>
      </c>
      <c r="N219" s="78"/>
    </row>
    <row r="220" spans="6:14" s="76" customFormat="1" ht="23.25">
      <c r="F220" s="77"/>
      <c r="G220" s="77"/>
      <c r="H220" s="77"/>
      <c r="J220" s="78"/>
      <c r="K220" s="78"/>
      <c r="L220" s="78" t="s">
        <v>876</v>
      </c>
      <c r="N220" s="78"/>
    </row>
    <row r="221" spans="6:14" s="2" customFormat="1" ht="15">
      <c r="F221" s="15"/>
      <c r="G221" s="15"/>
      <c r="H221" s="15"/>
      <c r="J221" s="9"/>
      <c r="K221" s="9"/>
      <c r="L221" s="9"/>
      <c r="N221" s="9"/>
    </row>
    <row r="222" spans="6:14" s="2" customFormat="1" ht="15">
      <c r="F222" s="15"/>
      <c r="G222" s="15"/>
      <c r="H222" s="15"/>
      <c r="J222" s="9"/>
      <c r="K222" s="9"/>
      <c r="L222" s="9"/>
      <c r="N222" s="9"/>
    </row>
    <row r="223" spans="6:14" s="2" customFormat="1" ht="15">
      <c r="F223" s="15"/>
      <c r="G223" s="15"/>
      <c r="H223" s="15"/>
      <c r="J223" s="9"/>
      <c r="K223" s="9"/>
      <c r="L223" s="9"/>
      <c r="N223" s="9"/>
    </row>
    <row r="224" spans="6:14" s="2" customFormat="1" ht="15">
      <c r="F224" s="15"/>
      <c r="G224" s="15"/>
      <c r="H224" s="15"/>
      <c r="J224" s="9"/>
      <c r="K224" s="9"/>
      <c r="L224" s="9"/>
      <c r="N224" s="9"/>
    </row>
    <row r="225" spans="6:14" s="2" customFormat="1" ht="15">
      <c r="F225" s="15"/>
      <c r="G225" s="15"/>
      <c r="H225" s="15"/>
      <c r="J225" s="9"/>
      <c r="K225" s="9"/>
      <c r="L225" s="9"/>
      <c r="N225" s="9"/>
    </row>
    <row r="226" spans="6:14" s="2" customFormat="1" ht="15">
      <c r="F226" s="15"/>
      <c r="G226" s="15"/>
      <c r="H226" s="15"/>
      <c r="J226" s="9"/>
      <c r="K226" s="9"/>
      <c r="L226" s="9"/>
      <c r="N226" s="9"/>
    </row>
    <row r="227" spans="6:14" s="2" customFormat="1" ht="15">
      <c r="F227" s="15"/>
      <c r="G227" s="15"/>
      <c r="H227" s="15"/>
      <c r="J227" s="9"/>
      <c r="K227" s="9"/>
      <c r="L227" s="9"/>
      <c r="N227" s="9"/>
    </row>
    <row r="228" spans="6:14" s="2" customFormat="1" ht="15">
      <c r="F228" s="15"/>
      <c r="G228" s="15"/>
      <c r="H228" s="15"/>
      <c r="J228" s="9"/>
      <c r="K228" s="9"/>
      <c r="L228" s="9"/>
      <c r="N228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2"/>
  <sheetViews>
    <sheetView zoomScale="75" zoomScaleNormal="75" workbookViewId="0" topLeftCell="A1">
      <pane xSplit="5" ySplit="7" topLeftCell="F30" activePane="bottomRight" state="frozen"/>
      <selection pane="topLeft" activeCell="B2" sqref="B2"/>
      <selection pane="topRight" activeCell="E2" sqref="E2"/>
      <selection pane="bottomLeft" activeCell="B8" sqref="B8"/>
      <selection pane="bottomRight" activeCell="A3" sqref="A3:IV3"/>
    </sheetView>
  </sheetViews>
  <sheetFormatPr defaultColWidth="9.140625" defaultRowHeight="12.75" outlineLevelRow="1" outlineLevelCol="1"/>
  <cols>
    <col min="1" max="1" width="0" style="31" hidden="1" customWidth="1"/>
    <col min="2" max="2" width="2.28125" style="31" customWidth="1"/>
    <col min="3" max="3" width="16.7109375" style="26" customWidth="1"/>
    <col min="4" max="4" width="1.57421875" style="26" customWidth="1"/>
    <col min="5" max="5" width="31.7109375" style="26" customWidth="1"/>
    <col min="6" max="6" width="1.7109375" style="27" customWidth="1"/>
    <col min="7" max="7" width="14.57421875" style="27" customWidth="1"/>
    <col min="8" max="8" width="1.7109375" style="27" customWidth="1"/>
    <col min="9" max="9" width="14.28125" style="28" customWidth="1"/>
    <col min="10" max="10" width="1.7109375" style="27" customWidth="1"/>
    <col min="11" max="11" width="14.7109375" style="31" customWidth="1" outlineLevel="1"/>
    <col min="12" max="12" width="14.7109375" style="27" customWidth="1"/>
    <col min="13" max="13" width="1.7109375" style="27" customWidth="1"/>
    <col min="14" max="14" width="16.7109375" style="27" customWidth="1"/>
    <col min="15" max="15" width="1.7109375" style="27" customWidth="1"/>
    <col min="16" max="23" width="15.7109375" style="31" customWidth="1" outlineLevel="1"/>
    <col min="24" max="24" width="15.7109375" style="30" customWidth="1"/>
    <col min="25" max="25" width="1.8515625" style="30" customWidth="1"/>
    <col min="26" max="31" width="14.57421875" style="31" customWidth="1" outlineLevel="1"/>
    <col min="32" max="32" width="14.57421875" style="27" customWidth="1"/>
    <col min="33" max="33" width="2.00390625" style="27" customWidth="1"/>
    <col min="34" max="34" width="16.421875" style="26" customWidth="1"/>
    <col min="35" max="16384" width="8.00390625" style="26" customWidth="1"/>
  </cols>
  <sheetData>
    <row r="1" spans="1:34" s="31" customFormat="1" ht="10.5" hidden="1">
      <c r="A1" s="24" t="s">
        <v>601</v>
      </c>
      <c r="B1" s="24"/>
      <c r="C1" s="25" t="s">
        <v>602</v>
      </c>
      <c r="D1" s="26"/>
      <c r="E1" s="25" t="s">
        <v>603</v>
      </c>
      <c r="F1" s="27"/>
      <c r="G1" s="27" t="s">
        <v>26</v>
      </c>
      <c r="H1" s="27"/>
      <c r="I1" s="28" t="s">
        <v>17</v>
      </c>
      <c r="J1" s="27"/>
      <c r="K1" s="24" t="s">
        <v>604</v>
      </c>
      <c r="L1" s="27" t="s">
        <v>605</v>
      </c>
      <c r="M1" s="29"/>
      <c r="N1" s="27"/>
      <c r="O1" s="27"/>
      <c r="P1" s="24" t="s">
        <v>606</v>
      </c>
      <c r="Q1" s="24" t="s">
        <v>607</v>
      </c>
      <c r="R1" s="24" t="s">
        <v>604</v>
      </c>
      <c r="S1" s="24" t="s">
        <v>608</v>
      </c>
      <c r="T1" s="24" t="s">
        <v>609</v>
      </c>
      <c r="U1" s="24" t="s">
        <v>610</v>
      </c>
      <c r="V1" s="24" t="s">
        <v>611</v>
      </c>
      <c r="W1" s="24" t="s">
        <v>612</v>
      </c>
      <c r="X1" s="30" t="s">
        <v>613</v>
      </c>
      <c r="Y1" s="30"/>
      <c r="Z1" s="24" t="s">
        <v>604</v>
      </c>
      <c r="AA1" s="24" t="s">
        <v>608</v>
      </c>
      <c r="AB1" s="24" t="s">
        <v>609</v>
      </c>
      <c r="AC1" s="24" t="s">
        <v>610</v>
      </c>
      <c r="AD1" s="24" t="s">
        <v>611</v>
      </c>
      <c r="AE1" s="24" t="s">
        <v>612</v>
      </c>
      <c r="AF1" s="27" t="s">
        <v>614</v>
      </c>
      <c r="AG1" s="29"/>
      <c r="AH1" s="26" t="s">
        <v>17</v>
      </c>
    </row>
    <row r="2" spans="1:33" s="31" customFormat="1" ht="10.5">
      <c r="A2" s="24"/>
      <c r="B2" s="24"/>
      <c r="C2" s="25"/>
      <c r="D2" s="26"/>
      <c r="E2" s="25"/>
      <c r="F2" s="27"/>
      <c r="G2" s="27"/>
      <c r="H2" s="27"/>
      <c r="I2" s="28"/>
      <c r="J2" s="27"/>
      <c r="K2" s="24"/>
      <c r="L2" s="27"/>
      <c r="M2" s="27"/>
      <c r="N2" s="27"/>
      <c r="O2" s="27"/>
      <c r="P2" s="24"/>
      <c r="Q2" s="24"/>
      <c r="R2" s="24"/>
      <c r="S2" s="24"/>
      <c r="T2" s="24"/>
      <c r="U2" s="24"/>
      <c r="V2" s="24"/>
      <c r="W2" s="24"/>
      <c r="X2" s="30"/>
      <c r="Y2" s="30"/>
      <c r="Z2" s="24"/>
      <c r="AA2" s="24"/>
      <c r="AB2" s="24"/>
      <c r="AC2" s="24"/>
      <c r="AD2" s="24"/>
      <c r="AE2" s="24"/>
      <c r="AF2" s="27"/>
      <c r="AG2" s="29"/>
    </row>
    <row r="3" spans="1:34" s="71" customFormat="1" ht="23.25">
      <c r="A3" s="69"/>
      <c r="B3" s="70" t="s">
        <v>615</v>
      </c>
      <c r="F3" s="72"/>
      <c r="G3" s="72"/>
      <c r="H3" s="72"/>
      <c r="I3" s="73"/>
      <c r="J3" s="72"/>
      <c r="K3" s="69"/>
      <c r="L3" s="72"/>
      <c r="M3" s="72"/>
      <c r="N3" s="72"/>
      <c r="O3" s="72"/>
      <c r="P3" s="69"/>
      <c r="Q3" s="69"/>
      <c r="R3" s="69"/>
      <c r="S3" s="69"/>
      <c r="T3" s="69"/>
      <c r="U3" s="69"/>
      <c r="V3" s="69"/>
      <c r="W3" s="69"/>
      <c r="X3" s="74"/>
      <c r="Y3" s="74"/>
      <c r="Z3" s="69"/>
      <c r="AA3" s="69"/>
      <c r="AB3" s="69"/>
      <c r="AC3" s="69"/>
      <c r="AD3" s="69"/>
      <c r="AE3" s="69"/>
      <c r="AF3" s="72"/>
      <c r="AG3" s="72"/>
      <c r="AH3" s="75"/>
    </row>
    <row r="4" spans="4:34" s="33" customFormat="1" ht="12.75" customHeight="1">
      <c r="D4" s="34"/>
      <c r="F4" s="35"/>
      <c r="G4" s="36"/>
      <c r="H4" s="35"/>
      <c r="I4" s="37"/>
      <c r="J4" s="35"/>
      <c r="L4" s="36"/>
      <c r="M4" s="35"/>
      <c r="N4" s="36"/>
      <c r="O4" s="35"/>
      <c r="X4" s="38"/>
      <c r="Y4" s="39"/>
      <c r="AF4" s="36"/>
      <c r="AG4" s="35"/>
      <c r="AH4" s="32"/>
    </row>
    <row r="5" spans="6:34" s="40" customFormat="1" ht="15.75">
      <c r="F5" s="41"/>
      <c r="G5" s="42"/>
      <c r="H5" s="43"/>
      <c r="I5" s="42"/>
      <c r="J5" s="43"/>
      <c r="L5" s="44"/>
      <c r="M5" s="45"/>
      <c r="N5" s="44"/>
      <c r="O5" s="46"/>
      <c r="X5" s="44"/>
      <c r="Y5" s="47"/>
      <c r="AF5" s="44"/>
      <c r="AG5" s="41"/>
      <c r="AH5" s="48"/>
    </row>
    <row r="6" spans="1:34" s="51" customFormat="1" ht="33.75" customHeight="1">
      <c r="A6" s="49" t="s">
        <v>616</v>
      </c>
      <c r="B6" s="49"/>
      <c r="C6" s="50" t="s">
        <v>617</v>
      </c>
      <c r="E6" s="50" t="s">
        <v>7</v>
      </c>
      <c r="F6" s="52"/>
      <c r="G6" s="53" t="s">
        <v>618</v>
      </c>
      <c r="H6" s="54"/>
      <c r="I6" s="53" t="s">
        <v>29</v>
      </c>
      <c r="J6" s="54"/>
      <c r="K6" s="49" t="s">
        <v>619</v>
      </c>
      <c r="L6" s="53" t="s">
        <v>620</v>
      </c>
      <c r="M6" s="52"/>
      <c r="N6" s="53" t="s">
        <v>621</v>
      </c>
      <c r="O6" s="54"/>
      <c r="P6" s="49" t="s">
        <v>622</v>
      </c>
      <c r="Q6" s="49" t="s">
        <v>623</v>
      </c>
      <c r="R6" s="49" t="s">
        <v>619</v>
      </c>
      <c r="S6" s="49" t="s">
        <v>624</v>
      </c>
      <c r="T6" s="49" t="s">
        <v>625</v>
      </c>
      <c r="U6" s="49" t="s">
        <v>626</v>
      </c>
      <c r="V6" s="49" t="s">
        <v>627</v>
      </c>
      <c r="W6" s="49" t="s">
        <v>628</v>
      </c>
      <c r="X6" s="53" t="s">
        <v>629</v>
      </c>
      <c r="Y6" s="55"/>
      <c r="Z6" s="49" t="s">
        <v>619</v>
      </c>
      <c r="AA6" s="49" t="s">
        <v>624</v>
      </c>
      <c r="AB6" s="49" t="s">
        <v>625</v>
      </c>
      <c r="AC6" s="49" t="s">
        <v>626</v>
      </c>
      <c r="AD6" s="49" t="s">
        <v>627</v>
      </c>
      <c r="AE6" s="49" t="s">
        <v>628</v>
      </c>
      <c r="AF6" s="53" t="s">
        <v>630</v>
      </c>
      <c r="AG6" s="52"/>
      <c r="AH6" s="53" t="s">
        <v>631</v>
      </c>
    </row>
    <row r="7" spans="1:33" s="56" customFormat="1" ht="12.75" customHeight="1">
      <c r="A7" s="56" t="s">
        <v>17</v>
      </c>
      <c r="F7" s="57"/>
      <c r="G7" s="58" t="e">
        <f>LOOKUP(ABS(RIGHT(G6,2)),{1,2,3,4,5,6,7,8,9,10,11,12;"July","August","September","October","November","December","January","February","March","April","May","June"})</f>
        <v>#VALUE!</v>
      </c>
      <c r="H7" s="58"/>
      <c r="I7" s="58" t="e">
        <f>LOOKUP(ABS(RIGHT(I6,2)),{1,2,3,4,5,6,7,8,9,10,11,12;"July","August","September","October","November","December","January","February","March","April","May","June"})</f>
        <v>#VALUE!</v>
      </c>
      <c r="J7" s="58"/>
      <c r="K7" s="56" t="str">
        <f>LOOKUP(ABS(RIGHT(K6,2)),{1,2,3,4,5,6,7,8,9,10,11,12;"July","August","September","October","November","December","January","February","March","April","May","June"})</f>
        <v>July</v>
      </c>
      <c r="L7" s="58" t="e">
        <f>LOOKUP(ABS(RIGHT(L6,2)),{1,2,3,4,5,6,7,8,9,10,11,12;"July","August","September","October","November","December","January","February","March","April","May","June"})</f>
        <v>#VALUE!</v>
      </c>
      <c r="M7" s="58"/>
      <c r="N7" s="58" t="e">
        <f>LOOKUP(ABS(RIGHT(N6,2)),{1,2,3,4,5,6,7,8,9,10,11,12;"July","August","September","October","November","December","January","February","March","April","May","June"})</f>
        <v>#VALUE!</v>
      </c>
      <c r="O7" s="57"/>
      <c r="P7" s="56" t="str">
        <f>LOOKUP(ABS(RIGHT(P6,2)),{1,2,3,4,5,6,7,8,9,10,11,12;"July","August","September","October","November","December","January","February","March","April","May","June"})</f>
        <v>September</v>
      </c>
      <c r="Q7" s="56" t="str">
        <f>LOOKUP(ABS(RIGHT(Q6,2)),{1,2,3,4,5,6,7,8,9,10,11,12;"July","August","September","October","November","December","January","February","March","April","May","June"})</f>
        <v>June</v>
      </c>
      <c r="R7" s="56" t="str">
        <f>LOOKUP(ABS(RIGHT(R6,2)),{1,2,3,4,5,6,7,8,9,10,11,12;"July","August","September","October","November","December","January","February","March","April","May","June"})</f>
        <v>July</v>
      </c>
      <c r="S7" s="56" t="str">
        <f>LOOKUP(ABS(RIGHT(S6,2)),{1,2,3,4,5,6,7,8,9,10,11,12;"July","August","September","October","November","December","January","February","March","April","May","June"})</f>
        <v>August</v>
      </c>
      <c r="T7" s="56" t="str">
        <f>LOOKUP(ABS(RIGHT(T6,2)),{1,2,3,4,5,6,7,8,9,10,11,12;"July","August","September","October","November","December","January","February","March","April","May","June"})</f>
        <v>September</v>
      </c>
      <c r="U7" s="56" t="str">
        <f>LOOKUP(ABS(RIGHT(U6,2)),{1,2,3,4,5,6,7,8,9,10,11,12;"July","August","September","October","November","December","January","February","March","April","May","June"})</f>
        <v>October</v>
      </c>
      <c r="V7" s="56" t="str">
        <f>LOOKUP(ABS(RIGHT(V6,2)),{1,2,3,4,5,6,7,8,9,10,11,12;"July","August","September","October","November","December","January","February","March","April","May","June"})</f>
        <v>November</v>
      </c>
      <c r="W7" s="56" t="str">
        <f>LOOKUP(ABS(RIGHT(W6,2)),{1,2,3,4,5,6,7,8,9,10,11,12;"July","August","September","October","November","December","January","February","March","April","May","June"})</f>
        <v>December</v>
      </c>
      <c r="X7" s="59" t="e">
        <f>LOOKUP(ABS(RIGHT(X6,2)),{1,2,3,4,5,6,7,8,9,10,11,12;"July","August","September","October","November","December","January","February","March","April","May","June"})</f>
        <v>#VALUE!</v>
      </c>
      <c r="Y7" s="60"/>
      <c r="Z7" s="56" t="str">
        <f>LOOKUP(ABS(RIGHT(Z6,2)),{1,2,3,4,5,6,7,8,9,10,11,12;"July","August","September","October","November","December","January","February","March","April","May","June"})</f>
        <v>July</v>
      </c>
      <c r="AA7" s="56" t="str">
        <f>LOOKUP(ABS(RIGHT(AA6,2)),{1,2,3,4,5,6,7,8,9,10,11,12;"July","August","September","October","November","December","January","February","March","April","May","June"})</f>
        <v>August</v>
      </c>
      <c r="AB7" s="56" t="str">
        <f>LOOKUP(ABS(RIGHT(AB6,2)),{1,2,3,4,5,6,7,8,9,10,11,12;"July","August","September","October","November","December","January","February","March","April","May","June"})</f>
        <v>September</v>
      </c>
      <c r="AC7" s="56" t="str">
        <f>LOOKUP(ABS(RIGHT(AC6,2)),{1,2,3,4,5,6,7,8,9,10,11,12;"July","August","September","October","November","December","January","February","March","April","May","June"})</f>
        <v>October</v>
      </c>
      <c r="AD7" s="56" t="str">
        <f>LOOKUP(ABS(RIGHT(AD6,2)),{1,2,3,4,5,6,7,8,9,10,11,12;"July","August","September","October","November","December","January","February","March","April","May","June"})</f>
        <v>November</v>
      </c>
      <c r="AE7" s="56" t="str">
        <f>LOOKUP(ABS(RIGHT(AE6,2)),{1,2,3,4,5,6,7,8,9,10,11,12;"July","August","September","October","November","December","January","February","March","April","May","June"})</f>
        <v>December</v>
      </c>
      <c r="AF7" s="59" t="e">
        <f>LOOKUP(ABS(RIGHT(AF6,2)),{1,2,3,4,5,6,7,8,9,10,11,12;"July","August","September","October","November","December","January","February","March","April","May","June"})</f>
        <v>#VALUE!</v>
      </c>
      <c r="AG7" s="57"/>
    </row>
    <row r="8" spans="1:34" s="31" customFormat="1" ht="10.5" outlineLevel="1">
      <c r="A8" s="24" t="s">
        <v>632</v>
      </c>
      <c r="B8" s="24"/>
      <c r="C8" s="25" t="s">
        <v>633</v>
      </c>
      <c r="D8" s="26"/>
      <c r="E8" s="25" t="s">
        <v>634</v>
      </c>
      <c r="F8" s="27"/>
      <c r="G8" s="27">
        <v>609060</v>
      </c>
      <c r="H8" s="27"/>
      <c r="I8" s="28">
        <f aca="true" t="shared" si="0" ref="I8:I39">+L8-G8</f>
        <v>0</v>
      </c>
      <c r="J8" s="27"/>
      <c r="K8" s="24">
        <v>609060</v>
      </c>
      <c r="L8" s="27">
        <v>609060</v>
      </c>
      <c r="M8" s="29"/>
      <c r="N8" s="27"/>
      <c r="O8" s="27"/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30">
        <v>0</v>
      </c>
      <c r="Y8" s="30"/>
      <c r="Z8" s="24">
        <v>48508</v>
      </c>
      <c r="AA8" s="24">
        <v>48508</v>
      </c>
      <c r="AB8" s="24">
        <v>49134</v>
      </c>
      <c r="AC8" s="24">
        <v>24108</v>
      </c>
      <c r="AD8" s="24">
        <v>0</v>
      </c>
      <c r="AE8" s="24">
        <v>0</v>
      </c>
      <c r="AF8" s="27">
        <v>170258</v>
      </c>
      <c r="AG8" s="29"/>
      <c r="AH8" s="26">
        <f aca="true" t="shared" si="1" ref="AH8:AH39">+L8-N8-X8-AF8</f>
        <v>438802</v>
      </c>
    </row>
    <row r="9" spans="1:34" s="31" customFormat="1" ht="10.5" outlineLevel="1">
      <c r="A9" s="24" t="s">
        <v>635</v>
      </c>
      <c r="B9" s="24"/>
      <c r="C9" s="25" t="s">
        <v>636</v>
      </c>
      <c r="D9" s="26"/>
      <c r="E9" s="25" t="s">
        <v>637</v>
      </c>
      <c r="F9" s="27"/>
      <c r="G9" s="27">
        <v>3578977</v>
      </c>
      <c r="H9" s="27"/>
      <c r="I9" s="28">
        <f t="shared" si="0"/>
        <v>26262</v>
      </c>
      <c r="J9" s="27"/>
      <c r="K9" s="24">
        <v>3605239</v>
      </c>
      <c r="L9" s="27">
        <v>3605239</v>
      </c>
      <c r="M9" s="29"/>
      <c r="N9" s="27"/>
      <c r="O9" s="27"/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30">
        <v>0</v>
      </c>
      <c r="Y9" s="30"/>
      <c r="Z9" s="24">
        <v>367054.44</v>
      </c>
      <c r="AA9" s="24">
        <v>362878</v>
      </c>
      <c r="AB9" s="24">
        <v>352368.03</v>
      </c>
      <c r="AC9" s="24">
        <v>352282.47</v>
      </c>
      <c r="AD9" s="24">
        <v>0</v>
      </c>
      <c r="AE9" s="24">
        <v>0</v>
      </c>
      <c r="AF9" s="27">
        <v>1434582.94</v>
      </c>
      <c r="AG9" s="29"/>
      <c r="AH9" s="26">
        <f t="shared" si="1"/>
        <v>2170656.06</v>
      </c>
    </row>
    <row r="10" spans="1:34" s="31" customFormat="1" ht="10.5" outlineLevel="1">
      <c r="A10" s="24" t="s">
        <v>638</v>
      </c>
      <c r="B10" s="24"/>
      <c r="C10" s="25" t="s">
        <v>639</v>
      </c>
      <c r="D10" s="26"/>
      <c r="E10" s="25" t="s">
        <v>640</v>
      </c>
      <c r="F10" s="27"/>
      <c r="G10" s="27">
        <v>2005</v>
      </c>
      <c r="H10" s="27"/>
      <c r="I10" s="28">
        <f t="shared" si="0"/>
        <v>0</v>
      </c>
      <c r="J10" s="27"/>
      <c r="K10" s="24">
        <v>2005</v>
      </c>
      <c r="L10" s="27">
        <v>2005</v>
      </c>
      <c r="M10" s="29"/>
      <c r="N10" s="27"/>
      <c r="O10" s="27"/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30">
        <v>0</v>
      </c>
      <c r="Y10" s="30"/>
      <c r="Z10" s="24">
        <v>2005.43</v>
      </c>
      <c r="AA10" s="24">
        <v>1521.1</v>
      </c>
      <c r="AB10" s="24">
        <v>1262.63</v>
      </c>
      <c r="AC10" s="24">
        <v>0</v>
      </c>
      <c r="AD10" s="24">
        <v>0</v>
      </c>
      <c r="AE10" s="24">
        <v>0</v>
      </c>
      <c r="AF10" s="27">
        <v>4789.16</v>
      </c>
      <c r="AG10" s="29"/>
      <c r="AH10" s="26">
        <f t="shared" si="1"/>
        <v>-2784.16</v>
      </c>
    </row>
    <row r="11" spans="1:34" s="31" customFormat="1" ht="10.5" outlineLevel="1">
      <c r="A11" s="24" t="s">
        <v>641</v>
      </c>
      <c r="B11" s="24"/>
      <c r="C11" s="25" t="s">
        <v>642</v>
      </c>
      <c r="D11" s="26"/>
      <c r="E11" s="25" t="s">
        <v>643</v>
      </c>
      <c r="F11" s="27"/>
      <c r="G11" s="27">
        <v>13000</v>
      </c>
      <c r="H11" s="27"/>
      <c r="I11" s="28">
        <f t="shared" si="0"/>
        <v>0</v>
      </c>
      <c r="J11" s="27"/>
      <c r="K11" s="24">
        <v>13000</v>
      </c>
      <c r="L11" s="27">
        <v>13000</v>
      </c>
      <c r="M11" s="29"/>
      <c r="N11" s="27"/>
      <c r="O11" s="27"/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30">
        <v>0</v>
      </c>
      <c r="Y11" s="30"/>
      <c r="Z11" s="24">
        <v>890</v>
      </c>
      <c r="AA11" s="24">
        <v>870</v>
      </c>
      <c r="AB11" s="24">
        <v>1040</v>
      </c>
      <c r="AC11" s="24">
        <v>1090</v>
      </c>
      <c r="AD11" s="24">
        <v>0</v>
      </c>
      <c r="AE11" s="24">
        <v>0</v>
      </c>
      <c r="AF11" s="27">
        <v>3890</v>
      </c>
      <c r="AG11" s="29"/>
      <c r="AH11" s="26">
        <f t="shared" si="1"/>
        <v>9110</v>
      </c>
    </row>
    <row r="12" spans="1:34" s="31" customFormat="1" ht="10.5" outlineLevel="1">
      <c r="A12" s="24" t="s">
        <v>644</v>
      </c>
      <c r="B12" s="24"/>
      <c r="C12" s="25" t="s">
        <v>645</v>
      </c>
      <c r="D12" s="26"/>
      <c r="E12" s="25" t="s">
        <v>646</v>
      </c>
      <c r="F12" s="27"/>
      <c r="G12" s="27">
        <v>20000</v>
      </c>
      <c r="H12" s="27"/>
      <c r="I12" s="28">
        <f t="shared" si="0"/>
        <v>0</v>
      </c>
      <c r="J12" s="27"/>
      <c r="K12" s="24">
        <v>20000</v>
      </c>
      <c r="L12" s="27">
        <v>20000</v>
      </c>
      <c r="M12" s="29"/>
      <c r="N12" s="27"/>
      <c r="O12" s="27"/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30">
        <v>0</v>
      </c>
      <c r="Y12" s="30"/>
      <c r="Z12" s="24">
        <v>954.35</v>
      </c>
      <c r="AA12" s="24">
        <v>17693.43</v>
      </c>
      <c r="AB12" s="24">
        <v>0</v>
      </c>
      <c r="AC12" s="24">
        <v>887.21</v>
      </c>
      <c r="AD12" s="24">
        <v>0</v>
      </c>
      <c r="AE12" s="24">
        <v>0</v>
      </c>
      <c r="AF12" s="27">
        <v>19534.99</v>
      </c>
      <c r="AG12" s="29"/>
      <c r="AH12" s="26">
        <f t="shared" si="1"/>
        <v>465.0099999999984</v>
      </c>
    </row>
    <row r="13" spans="1:34" s="31" customFormat="1" ht="10.5" outlineLevel="1">
      <c r="A13" s="24" t="s">
        <v>647</v>
      </c>
      <c r="B13" s="24"/>
      <c r="C13" s="25" t="s">
        <v>648</v>
      </c>
      <c r="D13" s="26"/>
      <c r="E13" s="25" t="s">
        <v>649</v>
      </c>
      <c r="F13" s="27"/>
      <c r="G13" s="27">
        <v>5000</v>
      </c>
      <c r="H13" s="27"/>
      <c r="I13" s="28">
        <f t="shared" si="0"/>
        <v>0</v>
      </c>
      <c r="J13" s="27"/>
      <c r="K13" s="24">
        <v>5000</v>
      </c>
      <c r="L13" s="27">
        <v>5000</v>
      </c>
      <c r="M13" s="29"/>
      <c r="N13" s="27"/>
      <c r="O13" s="27"/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30">
        <v>0</v>
      </c>
      <c r="Y13" s="30"/>
      <c r="Z13" s="24">
        <v>0</v>
      </c>
      <c r="AA13" s="24">
        <v>2830.12</v>
      </c>
      <c r="AB13" s="24">
        <v>0</v>
      </c>
      <c r="AC13" s="24">
        <v>2360.13</v>
      </c>
      <c r="AD13" s="24">
        <v>0</v>
      </c>
      <c r="AE13" s="24">
        <v>0</v>
      </c>
      <c r="AF13" s="27">
        <v>5190.25</v>
      </c>
      <c r="AG13" s="29"/>
      <c r="AH13" s="26">
        <f t="shared" si="1"/>
        <v>-190.25</v>
      </c>
    </row>
    <row r="14" spans="1:34" s="31" customFormat="1" ht="10.5" outlineLevel="1">
      <c r="A14" s="24" t="s">
        <v>650</v>
      </c>
      <c r="B14" s="24"/>
      <c r="C14" s="25" t="s">
        <v>651</v>
      </c>
      <c r="D14" s="26"/>
      <c r="E14" s="25" t="s">
        <v>652</v>
      </c>
      <c r="F14" s="27"/>
      <c r="G14" s="27">
        <v>70500</v>
      </c>
      <c r="H14" s="27"/>
      <c r="I14" s="28">
        <f t="shared" si="0"/>
        <v>0</v>
      </c>
      <c r="J14" s="27"/>
      <c r="K14" s="24">
        <v>70500</v>
      </c>
      <c r="L14" s="27">
        <v>70500</v>
      </c>
      <c r="M14" s="29"/>
      <c r="N14" s="27"/>
      <c r="O14" s="27"/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30">
        <v>0</v>
      </c>
      <c r="Y14" s="30"/>
      <c r="Z14" s="24">
        <v>2578</v>
      </c>
      <c r="AA14" s="24">
        <v>2578</v>
      </c>
      <c r="AB14" s="24">
        <v>8554.73</v>
      </c>
      <c r="AC14" s="24">
        <v>12516.5</v>
      </c>
      <c r="AD14" s="24">
        <v>0</v>
      </c>
      <c r="AE14" s="24">
        <v>0</v>
      </c>
      <c r="AF14" s="27">
        <v>26227.23</v>
      </c>
      <c r="AG14" s="29"/>
      <c r="AH14" s="26">
        <f t="shared" si="1"/>
        <v>44272.770000000004</v>
      </c>
    </row>
    <row r="15" spans="1:34" s="31" customFormat="1" ht="10.5" outlineLevel="1">
      <c r="A15" s="24" t="s">
        <v>653</v>
      </c>
      <c r="B15" s="24"/>
      <c r="C15" s="25" t="s">
        <v>654</v>
      </c>
      <c r="D15" s="26"/>
      <c r="E15" s="25" t="s">
        <v>655</v>
      </c>
      <c r="F15" s="27"/>
      <c r="G15" s="27">
        <v>0</v>
      </c>
      <c r="H15" s="27"/>
      <c r="I15" s="28">
        <f t="shared" si="0"/>
        <v>0</v>
      </c>
      <c r="J15" s="27"/>
      <c r="K15" s="24">
        <v>0</v>
      </c>
      <c r="L15" s="27">
        <v>0</v>
      </c>
      <c r="M15" s="29"/>
      <c r="N15" s="27"/>
      <c r="O15" s="27"/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30">
        <v>0</v>
      </c>
      <c r="Y15" s="30"/>
      <c r="Z15" s="24">
        <v>0</v>
      </c>
      <c r="AA15" s="24">
        <v>4833.07</v>
      </c>
      <c r="AB15" s="24">
        <v>0</v>
      </c>
      <c r="AC15" s="24">
        <v>0</v>
      </c>
      <c r="AD15" s="24">
        <v>0</v>
      </c>
      <c r="AE15" s="24">
        <v>0</v>
      </c>
      <c r="AF15" s="27">
        <v>4833.07</v>
      </c>
      <c r="AG15" s="29"/>
      <c r="AH15" s="26">
        <f t="shared" si="1"/>
        <v>-4833.07</v>
      </c>
    </row>
    <row r="16" spans="1:34" s="31" customFormat="1" ht="10.5" outlineLevel="1">
      <c r="A16" s="24" t="s">
        <v>656</v>
      </c>
      <c r="B16" s="24"/>
      <c r="C16" s="25" t="s">
        <v>657</v>
      </c>
      <c r="D16" s="26"/>
      <c r="E16" s="25" t="s">
        <v>658</v>
      </c>
      <c r="F16" s="27"/>
      <c r="G16" s="27">
        <v>191000</v>
      </c>
      <c r="H16" s="27"/>
      <c r="I16" s="28">
        <f t="shared" si="0"/>
        <v>0</v>
      </c>
      <c r="J16" s="27"/>
      <c r="K16" s="24">
        <v>191000</v>
      </c>
      <c r="L16" s="27">
        <v>191000</v>
      </c>
      <c r="M16" s="29"/>
      <c r="N16" s="27"/>
      <c r="O16" s="27"/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30">
        <v>0</v>
      </c>
      <c r="Y16" s="30"/>
      <c r="Z16" s="24">
        <v>2906.03</v>
      </c>
      <c r="AA16" s="24">
        <v>1586.2</v>
      </c>
      <c r="AB16" s="24">
        <v>17210.07</v>
      </c>
      <c r="AC16" s="24">
        <v>15939.45</v>
      </c>
      <c r="AD16" s="24">
        <v>0</v>
      </c>
      <c r="AE16" s="24">
        <v>0</v>
      </c>
      <c r="AF16" s="27">
        <v>37641.75</v>
      </c>
      <c r="AG16" s="29"/>
      <c r="AH16" s="26">
        <f t="shared" si="1"/>
        <v>153358.25</v>
      </c>
    </row>
    <row r="17" spans="1:34" s="31" customFormat="1" ht="10.5" outlineLevel="1">
      <c r="A17" s="24" t="s">
        <v>659</v>
      </c>
      <c r="B17" s="24"/>
      <c r="C17" s="25" t="s">
        <v>660</v>
      </c>
      <c r="D17" s="26"/>
      <c r="E17" s="25" t="s">
        <v>661</v>
      </c>
      <c r="F17" s="27"/>
      <c r="G17" s="27">
        <v>35000</v>
      </c>
      <c r="H17" s="27"/>
      <c r="I17" s="28">
        <f t="shared" si="0"/>
        <v>0</v>
      </c>
      <c r="J17" s="27"/>
      <c r="K17" s="24">
        <v>35000</v>
      </c>
      <c r="L17" s="27">
        <v>35000</v>
      </c>
      <c r="M17" s="29"/>
      <c r="N17" s="27"/>
      <c r="O17" s="27"/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30">
        <v>0</v>
      </c>
      <c r="Y17" s="30"/>
      <c r="Z17" s="24">
        <v>13064.95</v>
      </c>
      <c r="AA17" s="24">
        <v>14985.81</v>
      </c>
      <c r="AB17" s="24">
        <v>0</v>
      </c>
      <c r="AC17" s="24">
        <v>0</v>
      </c>
      <c r="AD17" s="24">
        <v>0</v>
      </c>
      <c r="AE17" s="24">
        <v>0</v>
      </c>
      <c r="AF17" s="27">
        <v>28050.76</v>
      </c>
      <c r="AG17" s="29"/>
      <c r="AH17" s="26">
        <f t="shared" si="1"/>
        <v>6949.240000000002</v>
      </c>
    </row>
    <row r="18" spans="1:34" s="31" customFormat="1" ht="10.5" outlineLevel="1">
      <c r="A18" s="24" t="s">
        <v>662</v>
      </c>
      <c r="B18" s="24"/>
      <c r="C18" s="25" t="s">
        <v>663</v>
      </c>
      <c r="D18" s="26"/>
      <c r="E18" s="25" t="s">
        <v>664</v>
      </c>
      <c r="F18" s="27"/>
      <c r="G18" s="27">
        <v>5000</v>
      </c>
      <c r="H18" s="27"/>
      <c r="I18" s="28">
        <f t="shared" si="0"/>
        <v>0</v>
      </c>
      <c r="J18" s="27"/>
      <c r="K18" s="24">
        <v>5000</v>
      </c>
      <c r="L18" s="27">
        <v>5000</v>
      </c>
      <c r="M18" s="29"/>
      <c r="N18" s="27"/>
      <c r="O18" s="27"/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30">
        <v>0</v>
      </c>
      <c r="Y18" s="30"/>
      <c r="Z18" s="24">
        <v>11920.3</v>
      </c>
      <c r="AA18" s="24">
        <v>14604.3</v>
      </c>
      <c r="AB18" s="24">
        <v>10467.07</v>
      </c>
      <c r="AC18" s="24">
        <v>8875.99</v>
      </c>
      <c r="AD18" s="24">
        <v>0</v>
      </c>
      <c r="AE18" s="24">
        <v>0</v>
      </c>
      <c r="AF18" s="27">
        <v>45867.66</v>
      </c>
      <c r="AG18" s="29"/>
      <c r="AH18" s="26">
        <f t="shared" si="1"/>
        <v>-40867.66</v>
      </c>
    </row>
    <row r="19" spans="1:34" s="31" customFormat="1" ht="10.5" outlineLevel="1">
      <c r="A19" s="24" t="s">
        <v>665</v>
      </c>
      <c r="B19" s="24"/>
      <c r="C19" s="25" t="s">
        <v>666</v>
      </c>
      <c r="D19" s="26"/>
      <c r="E19" s="25" t="s">
        <v>667</v>
      </c>
      <c r="F19" s="27"/>
      <c r="G19" s="27">
        <v>1200</v>
      </c>
      <c r="H19" s="27"/>
      <c r="I19" s="28">
        <f t="shared" si="0"/>
        <v>0</v>
      </c>
      <c r="J19" s="27"/>
      <c r="K19" s="24">
        <v>1200</v>
      </c>
      <c r="L19" s="27">
        <v>1200</v>
      </c>
      <c r="M19" s="29"/>
      <c r="N19" s="27"/>
      <c r="O19" s="27"/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30">
        <v>0</v>
      </c>
      <c r="Y19" s="30"/>
      <c r="Z19" s="24">
        <v>0</v>
      </c>
      <c r="AA19" s="24">
        <v>0</v>
      </c>
      <c r="AB19" s="24">
        <v>27.81</v>
      </c>
      <c r="AC19" s="24">
        <v>361</v>
      </c>
      <c r="AD19" s="24">
        <v>0</v>
      </c>
      <c r="AE19" s="24">
        <v>0</v>
      </c>
      <c r="AF19" s="27">
        <v>388.81</v>
      </c>
      <c r="AG19" s="29"/>
      <c r="AH19" s="26">
        <f t="shared" si="1"/>
        <v>811.19</v>
      </c>
    </row>
    <row r="20" spans="1:34" s="31" customFormat="1" ht="10.5" outlineLevel="1">
      <c r="A20" s="24" t="s">
        <v>668</v>
      </c>
      <c r="B20" s="24"/>
      <c r="C20" s="25" t="s">
        <v>669</v>
      </c>
      <c r="D20" s="26"/>
      <c r="E20" s="25" t="s">
        <v>670</v>
      </c>
      <c r="F20" s="27"/>
      <c r="G20" s="27">
        <v>0</v>
      </c>
      <c r="H20" s="27"/>
      <c r="I20" s="28">
        <f t="shared" si="0"/>
        <v>0</v>
      </c>
      <c r="J20" s="27"/>
      <c r="K20" s="24">
        <v>0</v>
      </c>
      <c r="L20" s="27">
        <v>0</v>
      </c>
      <c r="M20" s="29"/>
      <c r="N20" s="27"/>
      <c r="O20" s="27"/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30">
        <v>0</v>
      </c>
      <c r="Y20" s="30"/>
      <c r="Z20" s="24">
        <v>7752.77</v>
      </c>
      <c r="AA20" s="24">
        <v>7472.91</v>
      </c>
      <c r="AB20" s="24">
        <v>7682.88</v>
      </c>
      <c r="AC20" s="24">
        <v>7568.04</v>
      </c>
      <c r="AD20" s="24">
        <v>0</v>
      </c>
      <c r="AE20" s="24">
        <v>0</v>
      </c>
      <c r="AF20" s="27">
        <v>30476.6</v>
      </c>
      <c r="AG20" s="29"/>
      <c r="AH20" s="26">
        <f t="shared" si="1"/>
        <v>-30476.6</v>
      </c>
    </row>
    <row r="21" spans="1:34" s="31" customFormat="1" ht="10.5" outlineLevel="1">
      <c r="A21" s="24" t="s">
        <v>671</v>
      </c>
      <c r="B21" s="24"/>
      <c r="C21" s="25" t="s">
        <v>672</v>
      </c>
      <c r="D21" s="26"/>
      <c r="E21" s="25" t="s">
        <v>673</v>
      </c>
      <c r="F21" s="27"/>
      <c r="G21" s="27">
        <v>0</v>
      </c>
      <c r="H21" s="27"/>
      <c r="I21" s="28">
        <f t="shared" si="0"/>
        <v>0</v>
      </c>
      <c r="J21" s="27"/>
      <c r="K21" s="24">
        <v>0</v>
      </c>
      <c r="L21" s="27">
        <v>0</v>
      </c>
      <c r="M21" s="29"/>
      <c r="N21" s="27"/>
      <c r="O21" s="27"/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30">
        <v>0</v>
      </c>
      <c r="Y21" s="30"/>
      <c r="Z21" s="24">
        <v>956</v>
      </c>
      <c r="AA21" s="24">
        <v>956</v>
      </c>
      <c r="AB21" s="24">
        <v>956</v>
      </c>
      <c r="AC21" s="24">
        <v>1364</v>
      </c>
      <c r="AD21" s="24">
        <v>0</v>
      </c>
      <c r="AE21" s="24">
        <v>0</v>
      </c>
      <c r="AF21" s="27">
        <v>4232</v>
      </c>
      <c r="AG21" s="29"/>
      <c r="AH21" s="26">
        <f t="shared" si="1"/>
        <v>-4232</v>
      </c>
    </row>
    <row r="22" spans="1:34" s="31" customFormat="1" ht="10.5" outlineLevel="1">
      <c r="A22" s="24" t="s">
        <v>674</v>
      </c>
      <c r="B22" s="24"/>
      <c r="C22" s="25" t="s">
        <v>675</v>
      </c>
      <c r="D22" s="26"/>
      <c r="E22" s="25" t="s">
        <v>676</v>
      </c>
      <c r="F22" s="27"/>
      <c r="G22" s="27">
        <v>0</v>
      </c>
      <c r="H22" s="27"/>
      <c r="I22" s="28">
        <f t="shared" si="0"/>
        <v>0</v>
      </c>
      <c r="J22" s="27"/>
      <c r="K22" s="24">
        <v>0</v>
      </c>
      <c r="L22" s="27">
        <v>0</v>
      </c>
      <c r="M22" s="29"/>
      <c r="N22" s="27"/>
      <c r="O22" s="27"/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30">
        <v>0</v>
      </c>
      <c r="Y22" s="30"/>
      <c r="Z22" s="24">
        <v>50670.06</v>
      </c>
      <c r="AA22" s="24">
        <v>47824.19</v>
      </c>
      <c r="AB22" s="24">
        <v>49727.94</v>
      </c>
      <c r="AC22" s="24">
        <v>45017.73</v>
      </c>
      <c r="AD22" s="24">
        <v>0</v>
      </c>
      <c r="AE22" s="24">
        <v>0</v>
      </c>
      <c r="AF22" s="27">
        <v>193239.92</v>
      </c>
      <c r="AG22" s="29"/>
      <c r="AH22" s="26">
        <f t="shared" si="1"/>
        <v>-193239.92</v>
      </c>
    </row>
    <row r="23" spans="1:34" s="31" customFormat="1" ht="10.5" outlineLevel="1">
      <c r="A23" s="24" t="s">
        <v>677</v>
      </c>
      <c r="B23" s="24"/>
      <c r="C23" s="25" t="s">
        <v>678</v>
      </c>
      <c r="D23" s="26"/>
      <c r="E23" s="25" t="s">
        <v>679</v>
      </c>
      <c r="F23" s="27"/>
      <c r="G23" s="27">
        <v>0</v>
      </c>
      <c r="H23" s="27"/>
      <c r="I23" s="28">
        <f t="shared" si="0"/>
        <v>0</v>
      </c>
      <c r="J23" s="27"/>
      <c r="K23" s="24">
        <v>0</v>
      </c>
      <c r="L23" s="27">
        <v>0</v>
      </c>
      <c r="M23" s="29"/>
      <c r="N23" s="27"/>
      <c r="O23" s="27"/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30">
        <v>0</v>
      </c>
      <c r="Y23" s="30"/>
      <c r="Z23" s="24">
        <v>290.54</v>
      </c>
      <c r="AA23" s="24">
        <v>280.59</v>
      </c>
      <c r="AB23" s="24">
        <v>284.57</v>
      </c>
      <c r="AC23" s="24">
        <v>280.59</v>
      </c>
      <c r="AD23" s="24">
        <v>0</v>
      </c>
      <c r="AE23" s="24">
        <v>0</v>
      </c>
      <c r="AF23" s="27">
        <v>1136.29</v>
      </c>
      <c r="AG23" s="29"/>
      <c r="AH23" s="26">
        <f t="shared" si="1"/>
        <v>-1136.29</v>
      </c>
    </row>
    <row r="24" spans="1:34" s="31" customFormat="1" ht="10.5" outlineLevel="1">
      <c r="A24" s="24" t="s">
        <v>680</v>
      </c>
      <c r="B24" s="24"/>
      <c r="C24" s="25" t="s">
        <v>681</v>
      </c>
      <c r="D24" s="26"/>
      <c r="E24" s="25" t="s">
        <v>682</v>
      </c>
      <c r="F24" s="27"/>
      <c r="G24" s="27">
        <v>0</v>
      </c>
      <c r="H24" s="27"/>
      <c r="I24" s="28">
        <f t="shared" si="0"/>
        <v>0</v>
      </c>
      <c r="J24" s="27"/>
      <c r="K24" s="24">
        <v>0</v>
      </c>
      <c r="L24" s="27">
        <v>0</v>
      </c>
      <c r="M24" s="29"/>
      <c r="N24" s="27"/>
      <c r="O24" s="27"/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30">
        <v>0</v>
      </c>
      <c r="Y24" s="30"/>
      <c r="Z24" s="24">
        <v>26.94</v>
      </c>
      <c r="AA24" s="24">
        <v>26.94</v>
      </c>
      <c r="AB24" s="24">
        <v>26.94</v>
      </c>
      <c r="AC24" s="24">
        <v>26.94</v>
      </c>
      <c r="AD24" s="24">
        <v>0</v>
      </c>
      <c r="AE24" s="24">
        <v>0</v>
      </c>
      <c r="AF24" s="27">
        <v>107.76</v>
      </c>
      <c r="AG24" s="29"/>
      <c r="AH24" s="26">
        <f t="shared" si="1"/>
        <v>-107.76</v>
      </c>
    </row>
    <row r="25" spans="1:34" s="31" customFormat="1" ht="10.5" outlineLevel="1">
      <c r="A25" s="24" t="s">
        <v>683</v>
      </c>
      <c r="B25" s="24"/>
      <c r="C25" s="25" t="s">
        <v>684</v>
      </c>
      <c r="D25" s="26"/>
      <c r="E25" s="25" t="s">
        <v>685</v>
      </c>
      <c r="F25" s="27"/>
      <c r="G25" s="27">
        <v>0</v>
      </c>
      <c r="H25" s="27"/>
      <c r="I25" s="28">
        <f t="shared" si="0"/>
        <v>0</v>
      </c>
      <c r="J25" s="27"/>
      <c r="K25" s="24">
        <v>0</v>
      </c>
      <c r="L25" s="27">
        <v>0</v>
      </c>
      <c r="M25" s="29"/>
      <c r="N25" s="27"/>
      <c r="O25" s="27"/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30">
        <v>0</v>
      </c>
      <c r="Y25" s="30"/>
      <c r="Z25" s="24">
        <v>6277.82</v>
      </c>
      <c r="AA25" s="24">
        <v>6368.29</v>
      </c>
      <c r="AB25" s="24">
        <v>5926.09</v>
      </c>
      <c r="AC25" s="24">
        <v>6047.17</v>
      </c>
      <c r="AD25" s="24">
        <v>0</v>
      </c>
      <c r="AE25" s="24">
        <v>0</v>
      </c>
      <c r="AF25" s="27">
        <v>24619.37</v>
      </c>
      <c r="AG25" s="29"/>
      <c r="AH25" s="26">
        <f t="shared" si="1"/>
        <v>-24619.37</v>
      </c>
    </row>
    <row r="26" spans="1:34" s="31" customFormat="1" ht="10.5" outlineLevel="1">
      <c r="A26" s="24" t="s">
        <v>686</v>
      </c>
      <c r="B26" s="24"/>
      <c r="C26" s="25" t="s">
        <v>687</v>
      </c>
      <c r="D26" s="26"/>
      <c r="E26" s="25" t="s">
        <v>688</v>
      </c>
      <c r="F26" s="27"/>
      <c r="G26" s="27">
        <v>0</v>
      </c>
      <c r="H26" s="27"/>
      <c r="I26" s="28">
        <f t="shared" si="0"/>
        <v>0</v>
      </c>
      <c r="J26" s="27"/>
      <c r="K26" s="24">
        <v>0</v>
      </c>
      <c r="L26" s="27">
        <v>0</v>
      </c>
      <c r="M26" s="29"/>
      <c r="N26" s="27"/>
      <c r="O26" s="27"/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30">
        <v>0</v>
      </c>
      <c r="Y26" s="30"/>
      <c r="Z26" s="24">
        <v>25867.6</v>
      </c>
      <c r="AA26" s="24">
        <v>26300.53</v>
      </c>
      <c r="AB26" s="24">
        <v>25069.37</v>
      </c>
      <c r="AC26" s="24">
        <v>24381.05</v>
      </c>
      <c r="AD26" s="24">
        <v>0</v>
      </c>
      <c r="AE26" s="24">
        <v>0</v>
      </c>
      <c r="AF26" s="27">
        <v>101618.55</v>
      </c>
      <c r="AG26" s="29"/>
      <c r="AH26" s="26">
        <f t="shared" si="1"/>
        <v>-101618.55</v>
      </c>
    </row>
    <row r="27" spans="1:34" s="31" customFormat="1" ht="10.5" outlineLevel="1">
      <c r="A27" s="24" t="s">
        <v>689</v>
      </c>
      <c r="B27" s="24"/>
      <c r="C27" s="25" t="s">
        <v>690</v>
      </c>
      <c r="D27" s="26"/>
      <c r="E27" s="25" t="s">
        <v>691</v>
      </c>
      <c r="F27" s="27"/>
      <c r="G27" s="27">
        <v>1906041</v>
      </c>
      <c r="H27" s="27"/>
      <c r="I27" s="28">
        <f t="shared" si="0"/>
        <v>0</v>
      </c>
      <c r="J27" s="27"/>
      <c r="K27" s="24">
        <v>1906041</v>
      </c>
      <c r="L27" s="27">
        <v>1906041</v>
      </c>
      <c r="M27" s="29"/>
      <c r="N27" s="27"/>
      <c r="O27" s="27"/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30">
        <v>0</v>
      </c>
      <c r="Y27" s="30"/>
      <c r="Z27" s="24">
        <v>0</v>
      </c>
      <c r="AA27" s="24">
        <v>-56.06</v>
      </c>
      <c r="AB27" s="24">
        <v>0</v>
      </c>
      <c r="AC27" s="24">
        <v>0</v>
      </c>
      <c r="AD27" s="24">
        <v>0</v>
      </c>
      <c r="AE27" s="24">
        <v>0</v>
      </c>
      <c r="AF27" s="27">
        <v>-56.06</v>
      </c>
      <c r="AG27" s="29"/>
      <c r="AH27" s="26">
        <f t="shared" si="1"/>
        <v>1906097.06</v>
      </c>
    </row>
    <row r="28" spans="1:34" s="31" customFormat="1" ht="10.5" outlineLevel="1">
      <c r="A28" s="24" t="s">
        <v>692</v>
      </c>
      <c r="B28" s="24"/>
      <c r="C28" s="25" t="s">
        <v>693</v>
      </c>
      <c r="D28" s="26"/>
      <c r="E28" s="25" t="s">
        <v>694</v>
      </c>
      <c r="F28" s="27"/>
      <c r="G28" s="27">
        <v>0</v>
      </c>
      <c r="H28" s="27"/>
      <c r="I28" s="28">
        <f t="shared" si="0"/>
        <v>0</v>
      </c>
      <c r="J28" s="27"/>
      <c r="K28" s="24">
        <v>0</v>
      </c>
      <c r="L28" s="27">
        <v>0</v>
      </c>
      <c r="M28" s="29"/>
      <c r="N28" s="27"/>
      <c r="O28" s="27"/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30">
        <v>0</v>
      </c>
      <c r="Y28" s="30"/>
      <c r="Z28" s="24">
        <v>62592.39</v>
      </c>
      <c r="AA28" s="24">
        <v>78204.37</v>
      </c>
      <c r="AB28" s="24">
        <v>69452.03</v>
      </c>
      <c r="AC28" s="24">
        <v>69401.54</v>
      </c>
      <c r="AD28" s="24">
        <v>0</v>
      </c>
      <c r="AE28" s="24">
        <v>0</v>
      </c>
      <c r="AF28" s="27">
        <v>279650.33</v>
      </c>
      <c r="AG28" s="29"/>
      <c r="AH28" s="26">
        <f t="shared" si="1"/>
        <v>-279650.33</v>
      </c>
    </row>
    <row r="29" spans="1:34" s="31" customFormat="1" ht="10.5" outlineLevel="1">
      <c r="A29" s="24" t="s">
        <v>695</v>
      </c>
      <c r="B29" s="24"/>
      <c r="C29" s="25" t="s">
        <v>696</v>
      </c>
      <c r="D29" s="26"/>
      <c r="E29" s="25" t="s">
        <v>697</v>
      </c>
      <c r="F29" s="27"/>
      <c r="G29" s="27">
        <v>0</v>
      </c>
      <c r="H29" s="27"/>
      <c r="I29" s="28">
        <f t="shared" si="0"/>
        <v>0</v>
      </c>
      <c r="J29" s="27"/>
      <c r="K29" s="24">
        <v>0</v>
      </c>
      <c r="L29" s="27">
        <v>0</v>
      </c>
      <c r="M29" s="29"/>
      <c r="N29" s="27"/>
      <c r="O29" s="27"/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30">
        <v>0</v>
      </c>
      <c r="Y29" s="30"/>
      <c r="Z29" s="24">
        <v>880.71</v>
      </c>
      <c r="AA29" s="24">
        <v>833.36</v>
      </c>
      <c r="AB29" s="24">
        <v>852.3</v>
      </c>
      <c r="AC29" s="24">
        <v>833.36</v>
      </c>
      <c r="AD29" s="24">
        <v>0</v>
      </c>
      <c r="AE29" s="24">
        <v>0</v>
      </c>
      <c r="AF29" s="27">
        <v>3399.73</v>
      </c>
      <c r="AG29" s="29"/>
      <c r="AH29" s="26">
        <f t="shared" si="1"/>
        <v>-3399.73</v>
      </c>
    </row>
    <row r="30" spans="1:34" s="31" customFormat="1" ht="10.5" outlineLevel="1">
      <c r="A30" s="24" t="s">
        <v>698</v>
      </c>
      <c r="B30" s="24"/>
      <c r="C30" s="25" t="s">
        <v>699</v>
      </c>
      <c r="D30" s="26"/>
      <c r="E30" s="25" t="s">
        <v>700</v>
      </c>
      <c r="F30" s="27"/>
      <c r="G30" s="27">
        <v>8000</v>
      </c>
      <c r="H30" s="27"/>
      <c r="I30" s="28">
        <f t="shared" si="0"/>
        <v>0</v>
      </c>
      <c r="J30" s="27"/>
      <c r="K30" s="24">
        <v>8000</v>
      </c>
      <c r="L30" s="27">
        <v>8000</v>
      </c>
      <c r="M30" s="29"/>
      <c r="N30" s="27"/>
      <c r="O30" s="27"/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30">
        <v>0</v>
      </c>
      <c r="Y30" s="30"/>
      <c r="Z30" s="24">
        <v>0</v>
      </c>
      <c r="AA30" s="24">
        <v>120</v>
      </c>
      <c r="AB30" s="24">
        <v>-618.7</v>
      </c>
      <c r="AC30" s="24">
        <v>0</v>
      </c>
      <c r="AD30" s="24">
        <v>1641.14</v>
      </c>
      <c r="AE30" s="24">
        <v>293.88</v>
      </c>
      <c r="AF30" s="27">
        <v>1436.32</v>
      </c>
      <c r="AG30" s="29"/>
      <c r="AH30" s="26">
        <f t="shared" si="1"/>
        <v>6563.68</v>
      </c>
    </row>
    <row r="31" spans="1:34" s="31" customFormat="1" ht="10.5" outlineLevel="1">
      <c r="A31" s="24" t="s">
        <v>701</v>
      </c>
      <c r="B31" s="24"/>
      <c r="C31" s="25" t="s">
        <v>702</v>
      </c>
      <c r="D31" s="26"/>
      <c r="E31" s="25" t="s">
        <v>703</v>
      </c>
      <c r="F31" s="27"/>
      <c r="G31" s="27">
        <v>1000</v>
      </c>
      <c r="H31" s="27"/>
      <c r="I31" s="28">
        <f t="shared" si="0"/>
        <v>0</v>
      </c>
      <c r="J31" s="27"/>
      <c r="K31" s="24">
        <v>1000</v>
      </c>
      <c r="L31" s="27">
        <v>1000</v>
      </c>
      <c r="M31" s="29"/>
      <c r="N31" s="27"/>
      <c r="O31" s="27"/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30">
        <v>0</v>
      </c>
      <c r="Y31" s="30"/>
      <c r="Z31" s="24">
        <v>248.03</v>
      </c>
      <c r="AA31" s="24">
        <v>0</v>
      </c>
      <c r="AB31" s="24">
        <v>776.07</v>
      </c>
      <c r="AC31" s="24">
        <v>182.08</v>
      </c>
      <c r="AD31" s="24">
        <v>405.27</v>
      </c>
      <c r="AE31" s="24">
        <v>0</v>
      </c>
      <c r="AF31" s="27">
        <v>1611.45</v>
      </c>
      <c r="AG31" s="29"/>
      <c r="AH31" s="26">
        <f t="shared" si="1"/>
        <v>-611.45</v>
      </c>
    </row>
    <row r="32" spans="1:34" s="31" customFormat="1" ht="10.5" outlineLevel="1">
      <c r="A32" s="24" t="s">
        <v>704</v>
      </c>
      <c r="B32" s="24"/>
      <c r="C32" s="25" t="s">
        <v>705</v>
      </c>
      <c r="D32" s="26"/>
      <c r="E32" s="25" t="s">
        <v>706</v>
      </c>
      <c r="F32" s="27"/>
      <c r="G32" s="27">
        <v>7195</v>
      </c>
      <c r="H32" s="27"/>
      <c r="I32" s="28">
        <f t="shared" si="0"/>
        <v>0</v>
      </c>
      <c r="J32" s="27"/>
      <c r="K32" s="24">
        <v>7195</v>
      </c>
      <c r="L32" s="27">
        <v>7195</v>
      </c>
      <c r="M32" s="29"/>
      <c r="N32" s="27"/>
      <c r="O32" s="27"/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30">
        <v>0</v>
      </c>
      <c r="Y32" s="30"/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7">
        <v>0</v>
      </c>
      <c r="AG32" s="29"/>
      <c r="AH32" s="26">
        <f t="shared" si="1"/>
        <v>7195</v>
      </c>
    </row>
    <row r="33" spans="1:34" s="31" customFormat="1" ht="10.5" outlineLevel="1">
      <c r="A33" s="24" t="s">
        <v>707</v>
      </c>
      <c r="B33" s="24"/>
      <c r="C33" s="25" t="s">
        <v>708</v>
      </c>
      <c r="D33" s="26"/>
      <c r="E33" s="25" t="s">
        <v>709</v>
      </c>
      <c r="F33" s="27"/>
      <c r="G33" s="27">
        <v>184766</v>
      </c>
      <c r="H33" s="27"/>
      <c r="I33" s="28">
        <f t="shared" si="0"/>
        <v>0</v>
      </c>
      <c r="J33" s="27"/>
      <c r="K33" s="24">
        <v>184766</v>
      </c>
      <c r="L33" s="27">
        <v>184766</v>
      </c>
      <c r="M33" s="29"/>
      <c r="N33" s="27"/>
      <c r="O33" s="27"/>
      <c r="P33" s="24">
        <v>0</v>
      </c>
      <c r="Q33" s="24">
        <v>0</v>
      </c>
      <c r="R33" s="24">
        <v>38784.8</v>
      </c>
      <c r="S33" s="24">
        <v>-18403.96</v>
      </c>
      <c r="T33" s="24">
        <v>0</v>
      </c>
      <c r="U33" s="24">
        <v>-2748.97</v>
      </c>
      <c r="V33" s="24">
        <v>6972.17</v>
      </c>
      <c r="W33" s="24">
        <v>984.6</v>
      </c>
      <c r="X33" s="30">
        <v>25588.64</v>
      </c>
      <c r="Y33" s="30"/>
      <c r="Z33" s="24">
        <v>0</v>
      </c>
      <c r="AA33" s="24">
        <v>29910.54</v>
      </c>
      <c r="AB33" s="24">
        <v>-9824.33</v>
      </c>
      <c r="AC33" s="24">
        <v>476.6</v>
      </c>
      <c r="AD33" s="24">
        <v>6600.88</v>
      </c>
      <c r="AE33" s="24">
        <v>0</v>
      </c>
      <c r="AF33" s="27">
        <v>27163.69</v>
      </c>
      <c r="AG33" s="29"/>
      <c r="AH33" s="26">
        <f t="shared" si="1"/>
        <v>132013.66999999998</v>
      </c>
    </row>
    <row r="34" spans="1:34" s="31" customFormat="1" ht="10.5" outlineLevel="1">
      <c r="A34" s="24" t="s">
        <v>710</v>
      </c>
      <c r="B34" s="24"/>
      <c r="C34" s="25" t="s">
        <v>711</v>
      </c>
      <c r="D34" s="26"/>
      <c r="E34" s="25" t="s">
        <v>712</v>
      </c>
      <c r="F34" s="27"/>
      <c r="G34" s="27">
        <v>171557</v>
      </c>
      <c r="H34" s="27"/>
      <c r="I34" s="28">
        <f t="shared" si="0"/>
        <v>0</v>
      </c>
      <c r="J34" s="27"/>
      <c r="K34" s="24">
        <v>171557</v>
      </c>
      <c r="L34" s="27">
        <v>171557</v>
      </c>
      <c r="M34" s="29"/>
      <c r="N34" s="27"/>
      <c r="O34" s="27"/>
      <c r="P34" s="24">
        <v>0</v>
      </c>
      <c r="Q34" s="24">
        <v>0</v>
      </c>
      <c r="R34" s="24">
        <v>63900.64</v>
      </c>
      <c r="S34" s="24">
        <v>50640.99</v>
      </c>
      <c r="T34" s="24">
        <v>-11220.4</v>
      </c>
      <c r="U34" s="24">
        <v>-95989.51</v>
      </c>
      <c r="V34" s="24">
        <v>-6500</v>
      </c>
      <c r="W34" s="24">
        <v>0</v>
      </c>
      <c r="X34" s="30">
        <v>831.7200000000157</v>
      </c>
      <c r="Y34" s="30"/>
      <c r="Z34" s="24">
        <v>0</v>
      </c>
      <c r="AA34" s="24">
        <v>56161.7</v>
      </c>
      <c r="AB34" s="24">
        <v>714.4</v>
      </c>
      <c r="AC34" s="24">
        <v>96019.51</v>
      </c>
      <c r="AD34" s="24">
        <v>6694.16</v>
      </c>
      <c r="AE34" s="24">
        <v>0</v>
      </c>
      <c r="AF34" s="27">
        <v>159589.77</v>
      </c>
      <c r="AG34" s="29"/>
      <c r="AH34" s="26">
        <f t="shared" si="1"/>
        <v>11135.50999999998</v>
      </c>
    </row>
    <row r="35" spans="1:34" s="31" customFormat="1" ht="10.5" outlineLevel="1">
      <c r="A35" s="24" t="s">
        <v>713</v>
      </c>
      <c r="B35" s="24"/>
      <c r="C35" s="25" t="s">
        <v>714</v>
      </c>
      <c r="D35" s="26"/>
      <c r="E35" s="25" t="s">
        <v>715</v>
      </c>
      <c r="F35" s="27"/>
      <c r="G35" s="27">
        <v>0</v>
      </c>
      <c r="H35" s="27"/>
      <c r="I35" s="28">
        <f t="shared" si="0"/>
        <v>0</v>
      </c>
      <c r="J35" s="27"/>
      <c r="K35" s="24">
        <v>0</v>
      </c>
      <c r="L35" s="27">
        <v>0</v>
      </c>
      <c r="M35" s="29"/>
      <c r="N35" s="27"/>
      <c r="O35" s="27"/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30">
        <v>0</v>
      </c>
      <c r="Y35" s="30"/>
      <c r="Z35" s="24">
        <v>0</v>
      </c>
      <c r="AA35" s="24">
        <v>0</v>
      </c>
      <c r="AB35" s="24">
        <v>0</v>
      </c>
      <c r="AC35" s="24">
        <v>-3.4</v>
      </c>
      <c r="AD35" s="24">
        <v>0</v>
      </c>
      <c r="AE35" s="24">
        <v>0</v>
      </c>
      <c r="AF35" s="27">
        <v>-3.4</v>
      </c>
      <c r="AG35" s="29"/>
      <c r="AH35" s="26">
        <f t="shared" si="1"/>
        <v>3.4</v>
      </c>
    </row>
    <row r="36" spans="1:34" s="31" customFormat="1" ht="10.5" outlineLevel="1">
      <c r="A36" s="24" t="s">
        <v>716</v>
      </c>
      <c r="B36" s="24"/>
      <c r="C36" s="25" t="s">
        <v>717</v>
      </c>
      <c r="D36" s="26"/>
      <c r="E36" s="25" t="s">
        <v>718</v>
      </c>
      <c r="F36" s="27"/>
      <c r="G36" s="27">
        <v>83</v>
      </c>
      <c r="H36" s="27"/>
      <c r="I36" s="28">
        <f t="shared" si="0"/>
        <v>0</v>
      </c>
      <c r="J36" s="27"/>
      <c r="K36" s="24">
        <v>83</v>
      </c>
      <c r="L36" s="27">
        <v>83</v>
      </c>
      <c r="M36" s="29"/>
      <c r="N36" s="27"/>
      <c r="O36" s="27"/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30">
        <v>0</v>
      </c>
      <c r="Y36" s="30"/>
      <c r="Z36" s="24">
        <v>0</v>
      </c>
      <c r="AA36" s="24">
        <v>0</v>
      </c>
      <c r="AB36" s="24">
        <v>886.02</v>
      </c>
      <c r="AC36" s="24">
        <v>58.95</v>
      </c>
      <c r="AD36" s="24">
        <v>0</v>
      </c>
      <c r="AE36" s="24">
        <v>0</v>
      </c>
      <c r="AF36" s="27">
        <v>944.97</v>
      </c>
      <c r="AG36" s="29"/>
      <c r="AH36" s="26">
        <f t="shared" si="1"/>
        <v>-861.97</v>
      </c>
    </row>
    <row r="37" spans="1:34" s="31" customFormat="1" ht="10.5" outlineLevel="1">
      <c r="A37" s="24" t="s">
        <v>719</v>
      </c>
      <c r="B37" s="24"/>
      <c r="C37" s="25" t="s">
        <v>720</v>
      </c>
      <c r="D37" s="26"/>
      <c r="E37" s="25" t="s">
        <v>721</v>
      </c>
      <c r="F37" s="27"/>
      <c r="G37" s="27">
        <v>3752</v>
      </c>
      <c r="H37" s="27"/>
      <c r="I37" s="28">
        <f t="shared" si="0"/>
        <v>0</v>
      </c>
      <c r="J37" s="27"/>
      <c r="K37" s="24">
        <v>3752</v>
      </c>
      <c r="L37" s="27">
        <v>3752</v>
      </c>
      <c r="M37" s="29"/>
      <c r="N37" s="27"/>
      <c r="O37" s="27"/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30">
        <v>0</v>
      </c>
      <c r="Y37" s="30"/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150</v>
      </c>
      <c r="AF37" s="27">
        <v>150</v>
      </c>
      <c r="AG37" s="29"/>
      <c r="AH37" s="26">
        <f t="shared" si="1"/>
        <v>3602</v>
      </c>
    </row>
    <row r="38" spans="1:34" s="31" customFormat="1" ht="10.5" outlineLevel="1">
      <c r="A38" s="24" t="s">
        <v>722</v>
      </c>
      <c r="B38" s="24"/>
      <c r="C38" s="25" t="s">
        <v>723</v>
      </c>
      <c r="D38" s="26"/>
      <c r="E38" s="25" t="s">
        <v>724</v>
      </c>
      <c r="F38" s="27"/>
      <c r="G38" s="27">
        <v>0</v>
      </c>
      <c r="H38" s="27"/>
      <c r="I38" s="28">
        <f t="shared" si="0"/>
        <v>0</v>
      </c>
      <c r="J38" s="27"/>
      <c r="K38" s="24">
        <v>0</v>
      </c>
      <c r="L38" s="27">
        <v>0</v>
      </c>
      <c r="M38" s="29"/>
      <c r="N38" s="27"/>
      <c r="O38" s="27"/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30">
        <v>0</v>
      </c>
      <c r="Y38" s="30"/>
      <c r="Z38" s="24">
        <v>0</v>
      </c>
      <c r="AA38" s="24">
        <v>0</v>
      </c>
      <c r="AB38" s="24">
        <v>0</v>
      </c>
      <c r="AC38" s="24">
        <v>-30</v>
      </c>
      <c r="AD38" s="24">
        <v>0</v>
      </c>
      <c r="AE38" s="24">
        <v>0</v>
      </c>
      <c r="AF38" s="27">
        <v>-30</v>
      </c>
      <c r="AG38" s="29"/>
      <c r="AH38" s="26">
        <f t="shared" si="1"/>
        <v>30</v>
      </c>
    </row>
    <row r="39" spans="1:34" s="31" customFormat="1" ht="10.5" outlineLevel="1">
      <c r="A39" s="24" t="s">
        <v>725</v>
      </c>
      <c r="B39" s="24"/>
      <c r="C39" s="25" t="s">
        <v>726</v>
      </c>
      <c r="D39" s="26"/>
      <c r="E39" s="25" t="s">
        <v>727</v>
      </c>
      <c r="F39" s="27"/>
      <c r="G39" s="27">
        <v>0</v>
      </c>
      <c r="H39" s="27"/>
      <c r="I39" s="28">
        <f t="shared" si="0"/>
        <v>0</v>
      </c>
      <c r="J39" s="27"/>
      <c r="K39" s="24">
        <v>0</v>
      </c>
      <c r="L39" s="27">
        <v>0</v>
      </c>
      <c r="M39" s="29"/>
      <c r="N39" s="27"/>
      <c r="O39" s="27"/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30">
        <v>0</v>
      </c>
      <c r="Y39" s="30"/>
      <c r="Z39" s="24">
        <v>0</v>
      </c>
      <c r="AA39" s="24">
        <v>40</v>
      </c>
      <c r="AB39" s="24">
        <v>0</v>
      </c>
      <c r="AC39" s="24">
        <v>0</v>
      </c>
      <c r="AD39" s="24">
        <v>0</v>
      </c>
      <c r="AE39" s="24">
        <v>0</v>
      </c>
      <c r="AF39" s="27">
        <v>40</v>
      </c>
      <c r="AG39" s="29"/>
      <c r="AH39" s="26">
        <f t="shared" si="1"/>
        <v>-40</v>
      </c>
    </row>
    <row r="40" spans="1:34" s="31" customFormat="1" ht="10.5" outlineLevel="1">
      <c r="A40" s="24" t="s">
        <v>728</v>
      </c>
      <c r="B40" s="24"/>
      <c r="C40" s="25" t="s">
        <v>729</v>
      </c>
      <c r="D40" s="26"/>
      <c r="E40" s="25" t="s">
        <v>730</v>
      </c>
      <c r="F40" s="27"/>
      <c r="G40" s="27">
        <v>75561</v>
      </c>
      <c r="H40" s="27"/>
      <c r="I40" s="28">
        <f aca="true" t="shared" si="2" ref="I40:I71">+L40-G40</f>
        <v>0</v>
      </c>
      <c r="J40" s="27"/>
      <c r="K40" s="24">
        <v>75561</v>
      </c>
      <c r="L40" s="27">
        <v>75561</v>
      </c>
      <c r="M40" s="29"/>
      <c r="N40" s="27"/>
      <c r="O40" s="27"/>
      <c r="P40" s="24">
        <v>0</v>
      </c>
      <c r="Q40" s="24">
        <v>0</v>
      </c>
      <c r="R40" s="24">
        <v>12513.95</v>
      </c>
      <c r="S40" s="24">
        <v>-4329.89</v>
      </c>
      <c r="T40" s="24">
        <v>0</v>
      </c>
      <c r="U40" s="24">
        <v>-470.64</v>
      </c>
      <c r="V40" s="24">
        <v>0</v>
      </c>
      <c r="W40" s="24">
        <v>0</v>
      </c>
      <c r="X40" s="30">
        <v>7713.42</v>
      </c>
      <c r="Y40" s="30"/>
      <c r="Z40" s="24">
        <v>0</v>
      </c>
      <c r="AA40" s="24">
        <v>4510.37</v>
      </c>
      <c r="AB40" s="24">
        <v>0</v>
      </c>
      <c r="AC40" s="24">
        <v>478.69</v>
      </c>
      <c r="AD40" s="24">
        <v>0</v>
      </c>
      <c r="AE40" s="24">
        <v>0</v>
      </c>
      <c r="AF40" s="27">
        <v>4989.06</v>
      </c>
      <c r="AG40" s="29"/>
      <c r="AH40" s="26">
        <f aca="true" t="shared" si="3" ref="AH40:AH71">+L40-N40-X40-AF40</f>
        <v>62858.520000000004</v>
      </c>
    </row>
    <row r="41" spans="1:34" s="31" customFormat="1" ht="10.5" outlineLevel="1">
      <c r="A41" s="24" t="s">
        <v>731</v>
      </c>
      <c r="B41" s="24"/>
      <c r="C41" s="25" t="s">
        <v>732</v>
      </c>
      <c r="D41" s="26"/>
      <c r="E41" s="25" t="s">
        <v>733</v>
      </c>
      <c r="F41" s="27"/>
      <c r="G41" s="27">
        <v>41960</v>
      </c>
      <c r="H41" s="27"/>
      <c r="I41" s="28">
        <f t="shared" si="2"/>
        <v>0</v>
      </c>
      <c r="J41" s="27"/>
      <c r="K41" s="24">
        <v>41960</v>
      </c>
      <c r="L41" s="27">
        <v>41960</v>
      </c>
      <c r="M41" s="29"/>
      <c r="N41" s="27"/>
      <c r="O41" s="27"/>
      <c r="P41" s="24">
        <v>0</v>
      </c>
      <c r="Q41" s="24">
        <v>0</v>
      </c>
      <c r="R41" s="24">
        <v>8414.64</v>
      </c>
      <c r="S41" s="24">
        <v>0</v>
      </c>
      <c r="T41" s="24">
        <v>-8414.64</v>
      </c>
      <c r="U41" s="24">
        <v>0</v>
      </c>
      <c r="V41" s="24">
        <v>0</v>
      </c>
      <c r="W41" s="24">
        <v>0</v>
      </c>
      <c r="X41" s="30">
        <v>0</v>
      </c>
      <c r="Y41" s="30"/>
      <c r="Z41" s="24">
        <v>0</v>
      </c>
      <c r="AA41" s="24">
        <v>0</v>
      </c>
      <c r="AB41" s="24">
        <v>8179.35</v>
      </c>
      <c r="AC41" s="24">
        <v>0</v>
      </c>
      <c r="AD41" s="24">
        <v>1401.3</v>
      </c>
      <c r="AE41" s="24">
        <v>0</v>
      </c>
      <c r="AF41" s="27">
        <v>9580.65</v>
      </c>
      <c r="AG41" s="29"/>
      <c r="AH41" s="26">
        <f t="shared" si="3"/>
        <v>32379.35</v>
      </c>
    </row>
    <row r="42" spans="1:34" s="31" customFormat="1" ht="10.5" outlineLevel="1">
      <c r="A42" s="24" t="s">
        <v>734</v>
      </c>
      <c r="B42" s="24"/>
      <c r="C42" s="25" t="s">
        <v>735</v>
      </c>
      <c r="D42" s="26"/>
      <c r="E42" s="25" t="s">
        <v>736</v>
      </c>
      <c r="F42" s="27"/>
      <c r="G42" s="27">
        <v>12583</v>
      </c>
      <c r="H42" s="27"/>
      <c r="I42" s="28">
        <f t="shared" si="2"/>
        <v>0</v>
      </c>
      <c r="J42" s="27"/>
      <c r="K42" s="24">
        <v>12583</v>
      </c>
      <c r="L42" s="27">
        <v>12583</v>
      </c>
      <c r="M42" s="29"/>
      <c r="N42" s="27"/>
      <c r="O42" s="27"/>
      <c r="P42" s="24">
        <v>0</v>
      </c>
      <c r="Q42" s="24">
        <v>0</v>
      </c>
      <c r="R42" s="24">
        <v>0</v>
      </c>
      <c r="S42" s="24">
        <v>500</v>
      </c>
      <c r="T42" s="24">
        <v>-52.79</v>
      </c>
      <c r="U42" s="24">
        <v>-157.41</v>
      </c>
      <c r="V42" s="24">
        <v>0</v>
      </c>
      <c r="W42" s="24">
        <v>503.02</v>
      </c>
      <c r="X42" s="30">
        <v>792.82</v>
      </c>
      <c r="Y42" s="30"/>
      <c r="Z42" s="24">
        <v>21.8</v>
      </c>
      <c r="AA42" s="24">
        <v>1286.75</v>
      </c>
      <c r="AB42" s="24">
        <v>1810.82</v>
      </c>
      <c r="AC42" s="24">
        <v>1697.21</v>
      </c>
      <c r="AD42" s="24">
        <v>424.43</v>
      </c>
      <c r="AE42" s="24">
        <v>946.52</v>
      </c>
      <c r="AF42" s="27">
        <v>6187.53</v>
      </c>
      <c r="AG42" s="29"/>
      <c r="AH42" s="26">
        <f t="shared" si="3"/>
        <v>5602.650000000001</v>
      </c>
    </row>
    <row r="43" spans="1:34" s="31" customFormat="1" ht="10.5" outlineLevel="1">
      <c r="A43" s="24" t="s">
        <v>737</v>
      </c>
      <c r="B43" s="24"/>
      <c r="C43" s="25" t="s">
        <v>738</v>
      </c>
      <c r="D43" s="26"/>
      <c r="E43" s="25" t="s">
        <v>739</v>
      </c>
      <c r="F43" s="27"/>
      <c r="G43" s="27">
        <v>1788</v>
      </c>
      <c r="H43" s="27"/>
      <c r="I43" s="28">
        <f t="shared" si="2"/>
        <v>0</v>
      </c>
      <c r="J43" s="27"/>
      <c r="K43" s="24">
        <v>1788</v>
      </c>
      <c r="L43" s="27">
        <v>1788</v>
      </c>
      <c r="M43" s="29"/>
      <c r="N43" s="27"/>
      <c r="O43" s="27"/>
      <c r="P43" s="24">
        <v>0</v>
      </c>
      <c r="Q43" s="24">
        <v>0</v>
      </c>
      <c r="R43" s="24">
        <v>1788.06</v>
      </c>
      <c r="S43" s="24">
        <v>375.94</v>
      </c>
      <c r="T43" s="24">
        <v>1640.37</v>
      </c>
      <c r="U43" s="24">
        <v>-2190.52</v>
      </c>
      <c r="V43" s="24">
        <v>-100</v>
      </c>
      <c r="W43" s="24">
        <v>0</v>
      </c>
      <c r="X43" s="30">
        <v>1513.85</v>
      </c>
      <c r="Y43" s="30"/>
      <c r="Z43" s="24">
        <v>0</v>
      </c>
      <c r="AA43" s="24">
        <v>124.06</v>
      </c>
      <c r="AB43" s="24">
        <v>10.46</v>
      </c>
      <c r="AC43" s="24">
        <v>2190.52</v>
      </c>
      <c r="AD43" s="24">
        <v>100</v>
      </c>
      <c r="AE43" s="24">
        <v>0</v>
      </c>
      <c r="AF43" s="27">
        <v>2425.04</v>
      </c>
      <c r="AG43" s="29"/>
      <c r="AH43" s="26">
        <f t="shared" si="3"/>
        <v>-2150.89</v>
      </c>
    </row>
    <row r="44" spans="1:34" s="31" customFormat="1" ht="10.5" outlineLevel="1">
      <c r="A44" s="24" t="s">
        <v>740</v>
      </c>
      <c r="B44" s="24"/>
      <c r="C44" s="25" t="s">
        <v>741</v>
      </c>
      <c r="D44" s="26"/>
      <c r="E44" s="25" t="s">
        <v>742</v>
      </c>
      <c r="F44" s="27"/>
      <c r="G44" s="27">
        <v>5750</v>
      </c>
      <c r="H44" s="27"/>
      <c r="I44" s="28">
        <f t="shared" si="2"/>
        <v>0</v>
      </c>
      <c r="J44" s="27"/>
      <c r="K44" s="24">
        <v>5750</v>
      </c>
      <c r="L44" s="27">
        <v>5750</v>
      </c>
      <c r="M44" s="29"/>
      <c r="N44" s="27"/>
      <c r="O44" s="27"/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30">
        <v>0</v>
      </c>
      <c r="Y44" s="30"/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7">
        <v>0</v>
      </c>
      <c r="AG44" s="29"/>
      <c r="AH44" s="26">
        <f t="shared" si="3"/>
        <v>5750</v>
      </c>
    </row>
    <row r="45" spans="1:34" s="31" customFormat="1" ht="10.5" outlineLevel="1">
      <c r="A45" s="24" t="s">
        <v>743</v>
      </c>
      <c r="B45" s="24"/>
      <c r="C45" s="25" t="s">
        <v>744</v>
      </c>
      <c r="D45" s="26"/>
      <c r="E45" s="25" t="s">
        <v>745</v>
      </c>
      <c r="F45" s="27"/>
      <c r="G45" s="27">
        <v>2000</v>
      </c>
      <c r="H45" s="27"/>
      <c r="I45" s="28">
        <f t="shared" si="2"/>
        <v>0</v>
      </c>
      <c r="J45" s="27"/>
      <c r="K45" s="24">
        <v>2000</v>
      </c>
      <c r="L45" s="27">
        <v>2000</v>
      </c>
      <c r="M45" s="29"/>
      <c r="N45" s="27"/>
      <c r="O45" s="27"/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30">
        <v>0</v>
      </c>
      <c r="Y45" s="30"/>
      <c r="Z45" s="24">
        <v>0</v>
      </c>
      <c r="AA45" s="24">
        <v>404.08</v>
      </c>
      <c r="AB45" s="24">
        <v>337.12</v>
      </c>
      <c r="AC45" s="24">
        <v>299.46</v>
      </c>
      <c r="AD45" s="24">
        <v>0</v>
      </c>
      <c r="AE45" s="24">
        <v>0</v>
      </c>
      <c r="AF45" s="27">
        <v>1040.66</v>
      </c>
      <c r="AG45" s="29"/>
      <c r="AH45" s="26">
        <f t="shared" si="3"/>
        <v>959.3399999999999</v>
      </c>
    </row>
    <row r="46" spans="1:34" s="31" customFormat="1" ht="10.5" outlineLevel="1">
      <c r="A46" s="24" t="s">
        <v>746</v>
      </c>
      <c r="B46" s="24"/>
      <c r="C46" s="25" t="s">
        <v>747</v>
      </c>
      <c r="D46" s="26"/>
      <c r="E46" s="25" t="s">
        <v>748</v>
      </c>
      <c r="F46" s="27"/>
      <c r="G46" s="27">
        <v>300</v>
      </c>
      <c r="H46" s="27"/>
      <c r="I46" s="28">
        <f t="shared" si="2"/>
        <v>0</v>
      </c>
      <c r="J46" s="27"/>
      <c r="K46" s="24">
        <v>300</v>
      </c>
      <c r="L46" s="27">
        <v>300</v>
      </c>
      <c r="M46" s="29"/>
      <c r="N46" s="27"/>
      <c r="O46" s="27"/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30">
        <v>0</v>
      </c>
      <c r="Y46" s="30"/>
      <c r="Z46" s="24">
        <v>0</v>
      </c>
      <c r="AA46" s="24">
        <v>0</v>
      </c>
      <c r="AB46" s="24">
        <v>0</v>
      </c>
      <c r="AC46" s="24">
        <v>466.42</v>
      </c>
      <c r="AD46" s="24">
        <v>0</v>
      </c>
      <c r="AE46" s="24">
        <v>0</v>
      </c>
      <c r="AF46" s="27">
        <v>466.42</v>
      </c>
      <c r="AG46" s="29"/>
      <c r="AH46" s="26">
        <f t="shared" si="3"/>
        <v>-166.42000000000002</v>
      </c>
    </row>
    <row r="47" spans="1:34" s="31" customFormat="1" ht="10.5" outlineLevel="1">
      <c r="A47" s="24" t="s">
        <v>749</v>
      </c>
      <c r="B47" s="24"/>
      <c r="C47" s="25" t="s">
        <v>750</v>
      </c>
      <c r="D47" s="26"/>
      <c r="E47" s="25" t="s">
        <v>751</v>
      </c>
      <c r="F47" s="27"/>
      <c r="G47" s="27">
        <v>0</v>
      </c>
      <c r="H47" s="27"/>
      <c r="I47" s="28">
        <f t="shared" si="2"/>
        <v>0</v>
      </c>
      <c r="J47" s="27"/>
      <c r="K47" s="24">
        <v>0</v>
      </c>
      <c r="L47" s="27">
        <v>0</v>
      </c>
      <c r="M47" s="29"/>
      <c r="N47" s="27"/>
      <c r="O47" s="27"/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30">
        <v>0</v>
      </c>
      <c r="Y47" s="30"/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221.66</v>
      </c>
      <c r="AF47" s="27">
        <v>221.66</v>
      </c>
      <c r="AG47" s="29"/>
      <c r="AH47" s="26">
        <f t="shared" si="3"/>
        <v>-221.66</v>
      </c>
    </row>
    <row r="48" spans="1:34" s="31" customFormat="1" ht="10.5" outlineLevel="1">
      <c r="A48" s="24" t="s">
        <v>752</v>
      </c>
      <c r="B48" s="24"/>
      <c r="C48" s="25" t="s">
        <v>753</v>
      </c>
      <c r="D48" s="26"/>
      <c r="E48" s="25" t="s">
        <v>754</v>
      </c>
      <c r="F48" s="27"/>
      <c r="G48" s="27">
        <v>61446</v>
      </c>
      <c r="H48" s="27"/>
      <c r="I48" s="28">
        <f t="shared" si="2"/>
        <v>0</v>
      </c>
      <c r="J48" s="27"/>
      <c r="K48" s="24">
        <v>61446</v>
      </c>
      <c r="L48" s="27">
        <v>61446</v>
      </c>
      <c r="M48" s="29"/>
      <c r="N48" s="27"/>
      <c r="O48" s="27"/>
      <c r="P48" s="24">
        <v>0</v>
      </c>
      <c r="Q48" s="24">
        <v>0</v>
      </c>
      <c r="R48" s="24">
        <v>412.51</v>
      </c>
      <c r="S48" s="24">
        <v>22418.38</v>
      </c>
      <c r="T48" s="24">
        <v>0</v>
      </c>
      <c r="U48" s="24">
        <v>-17.5</v>
      </c>
      <c r="V48" s="24">
        <v>-22813.39</v>
      </c>
      <c r="W48" s="24">
        <v>0</v>
      </c>
      <c r="X48" s="30">
        <v>0</v>
      </c>
      <c r="Y48" s="30"/>
      <c r="Z48" s="24">
        <v>0</v>
      </c>
      <c r="AA48" s="24">
        <v>414.78</v>
      </c>
      <c r="AB48" s="24">
        <v>0</v>
      </c>
      <c r="AC48" s="24">
        <v>17.49</v>
      </c>
      <c r="AD48" s="24">
        <v>22812.33</v>
      </c>
      <c r="AE48" s="24">
        <v>0</v>
      </c>
      <c r="AF48" s="27">
        <v>23244.6</v>
      </c>
      <c r="AG48" s="29"/>
      <c r="AH48" s="26">
        <f t="shared" si="3"/>
        <v>38201.4</v>
      </c>
    </row>
    <row r="49" spans="1:34" s="31" customFormat="1" ht="10.5" outlineLevel="1">
      <c r="A49" s="24" t="s">
        <v>755</v>
      </c>
      <c r="B49" s="24"/>
      <c r="C49" s="25" t="s">
        <v>756</v>
      </c>
      <c r="D49" s="26"/>
      <c r="E49" s="25" t="s">
        <v>757</v>
      </c>
      <c r="F49" s="27"/>
      <c r="G49" s="27">
        <v>320054</v>
      </c>
      <c r="H49" s="27"/>
      <c r="I49" s="28">
        <f t="shared" si="2"/>
        <v>0</v>
      </c>
      <c r="J49" s="27"/>
      <c r="K49" s="24">
        <v>320054</v>
      </c>
      <c r="L49" s="27">
        <v>320054</v>
      </c>
      <c r="M49" s="29"/>
      <c r="N49" s="27"/>
      <c r="O49" s="27"/>
      <c r="P49" s="24">
        <v>0</v>
      </c>
      <c r="Q49" s="24">
        <v>0</v>
      </c>
      <c r="R49" s="24">
        <v>31009.4</v>
      </c>
      <c r="S49" s="24">
        <v>-17730.52</v>
      </c>
      <c r="T49" s="24">
        <v>-6988.64</v>
      </c>
      <c r="U49" s="24">
        <v>-2684.56</v>
      </c>
      <c r="V49" s="24">
        <v>-2.49</v>
      </c>
      <c r="W49" s="24">
        <v>0</v>
      </c>
      <c r="X49" s="30">
        <v>3603.19</v>
      </c>
      <c r="Y49" s="30"/>
      <c r="Z49" s="24">
        <v>0</v>
      </c>
      <c r="AA49" s="24">
        <v>27443.11</v>
      </c>
      <c r="AB49" s="24">
        <v>6988.64</v>
      </c>
      <c r="AC49" s="24">
        <v>6287.75</v>
      </c>
      <c r="AD49" s="24">
        <v>21698.62</v>
      </c>
      <c r="AE49" s="24">
        <v>0</v>
      </c>
      <c r="AF49" s="27">
        <v>62418.12</v>
      </c>
      <c r="AG49" s="29"/>
      <c r="AH49" s="26">
        <f t="shared" si="3"/>
        <v>254032.69</v>
      </c>
    </row>
    <row r="50" spans="1:34" s="31" customFormat="1" ht="10.5" outlineLevel="1">
      <c r="A50" s="24" t="s">
        <v>758</v>
      </c>
      <c r="B50" s="24"/>
      <c r="C50" s="25" t="s">
        <v>759</v>
      </c>
      <c r="D50" s="26"/>
      <c r="E50" s="25" t="s">
        <v>760</v>
      </c>
      <c r="F50" s="27"/>
      <c r="G50" s="27">
        <v>20844</v>
      </c>
      <c r="H50" s="27"/>
      <c r="I50" s="28">
        <f t="shared" si="2"/>
        <v>0</v>
      </c>
      <c r="J50" s="27"/>
      <c r="K50" s="24">
        <v>20844</v>
      </c>
      <c r="L50" s="27">
        <v>20844</v>
      </c>
      <c r="M50" s="29"/>
      <c r="N50" s="27"/>
      <c r="O50" s="27"/>
      <c r="P50" s="24">
        <v>0</v>
      </c>
      <c r="Q50" s="24">
        <v>0</v>
      </c>
      <c r="R50" s="24">
        <v>8043.06</v>
      </c>
      <c r="S50" s="24">
        <v>-7852.17</v>
      </c>
      <c r="T50" s="24">
        <v>17754.88</v>
      </c>
      <c r="U50" s="24">
        <v>-17945.77</v>
      </c>
      <c r="V50" s="24">
        <v>1076.64</v>
      </c>
      <c r="W50" s="24">
        <v>-1076.59</v>
      </c>
      <c r="X50" s="30">
        <v>0.0500000000001819</v>
      </c>
      <c r="Y50" s="30"/>
      <c r="Z50" s="24">
        <v>0</v>
      </c>
      <c r="AA50" s="24">
        <v>8003.32</v>
      </c>
      <c r="AB50" s="24">
        <v>0</v>
      </c>
      <c r="AC50" s="24">
        <v>17944.96</v>
      </c>
      <c r="AD50" s="24">
        <v>0</v>
      </c>
      <c r="AE50" s="24">
        <v>1076.59</v>
      </c>
      <c r="AF50" s="27">
        <v>27024.87</v>
      </c>
      <c r="AG50" s="29"/>
      <c r="AH50" s="26">
        <f t="shared" si="3"/>
        <v>-6180.919999999998</v>
      </c>
    </row>
    <row r="51" spans="1:34" s="31" customFormat="1" ht="10.5" outlineLevel="1">
      <c r="A51" s="24" t="s">
        <v>761</v>
      </c>
      <c r="B51" s="24"/>
      <c r="C51" s="25" t="s">
        <v>762</v>
      </c>
      <c r="D51" s="26"/>
      <c r="E51" s="25" t="s">
        <v>763</v>
      </c>
      <c r="F51" s="27"/>
      <c r="G51" s="27">
        <v>12500</v>
      </c>
      <c r="H51" s="27"/>
      <c r="I51" s="28">
        <f t="shared" si="2"/>
        <v>0</v>
      </c>
      <c r="J51" s="27"/>
      <c r="K51" s="24">
        <v>12500</v>
      </c>
      <c r="L51" s="27">
        <v>12500</v>
      </c>
      <c r="M51" s="29"/>
      <c r="N51" s="27"/>
      <c r="O51" s="27"/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30">
        <v>0</v>
      </c>
      <c r="Y51" s="30"/>
      <c r="Z51" s="24">
        <v>0</v>
      </c>
      <c r="AA51" s="24">
        <v>0</v>
      </c>
      <c r="AB51" s="24">
        <v>0</v>
      </c>
      <c r="AC51" s="24">
        <v>8525</v>
      </c>
      <c r="AD51" s="24">
        <v>0</v>
      </c>
      <c r="AE51" s="24">
        <v>0</v>
      </c>
      <c r="AF51" s="27">
        <v>8525</v>
      </c>
      <c r="AG51" s="29"/>
      <c r="AH51" s="26">
        <f t="shared" si="3"/>
        <v>3975</v>
      </c>
    </row>
    <row r="52" spans="1:34" s="31" customFormat="1" ht="10.5" outlineLevel="1">
      <c r="A52" s="24" t="s">
        <v>764</v>
      </c>
      <c r="B52" s="24"/>
      <c r="C52" s="25" t="s">
        <v>765</v>
      </c>
      <c r="D52" s="26"/>
      <c r="E52" s="25" t="s">
        <v>766</v>
      </c>
      <c r="F52" s="27"/>
      <c r="G52" s="27">
        <v>1848510</v>
      </c>
      <c r="H52" s="27"/>
      <c r="I52" s="28">
        <f t="shared" si="2"/>
        <v>-62244</v>
      </c>
      <c r="J52" s="27"/>
      <c r="K52" s="24">
        <v>1786266</v>
      </c>
      <c r="L52" s="27">
        <v>1786266</v>
      </c>
      <c r="M52" s="29"/>
      <c r="N52" s="27"/>
      <c r="O52" s="27"/>
      <c r="P52" s="24">
        <v>0</v>
      </c>
      <c r="Q52" s="24">
        <v>0</v>
      </c>
      <c r="R52" s="24">
        <v>13269.28</v>
      </c>
      <c r="S52" s="24">
        <v>6974.34</v>
      </c>
      <c r="T52" s="24">
        <v>-1711.57</v>
      </c>
      <c r="U52" s="24">
        <v>157.85</v>
      </c>
      <c r="V52" s="24">
        <v>-559.6</v>
      </c>
      <c r="W52" s="24">
        <v>3377.38</v>
      </c>
      <c r="X52" s="30">
        <v>21507.68</v>
      </c>
      <c r="Y52" s="30"/>
      <c r="Z52" s="24">
        <v>-5559.17</v>
      </c>
      <c r="AA52" s="24">
        <v>2520.54</v>
      </c>
      <c r="AB52" s="24">
        <v>2047.49</v>
      </c>
      <c r="AC52" s="24">
        <v>367.86</v>
      </c>
      <c r="AD52" s="24">
        <v>559.59</v>
      </c>
      <c r="AE52" s="24">
        <v>260.95</v>
      </c>
      <c r="AF52" s="27">
        <v>197.26</v>
      </c>
      <c r="AG52" s="29"/>
      <c r="AH52" s="26">
        <f t="shared" si="3"/>
        <v>1764561.06</v>
      </c>
    </row>
    <row r="53" spans="1:34" s="31" customFormat="1" ht="10.5" outlineLevel="1">
      <c r="A53" s="24" t="s">
        <v>767</v>
      </c>
      <c r="B53" s="24"/>
      <c r="C53" s="25" t="s">
        <v>768</v>
      </c>
      <c r="D53" s="26"/>
      <c r="E53" s="25" t="s">
        <v>769</v>
      </c>
      <c r="F53" s="27"/>
      <c r="G53" s="27">
        <v>1000</v>
      </c>
      <c r="H53" s="27"/>
      <c r="I53" s="28">
        <f t="shared" si="2"/>
        <v>0</v>
      </c>
      <c r="J53" s="27"/>
      <c r="K53" s="24">
        <v>1000</v>
      </c>
      <c r="L53" s="27">
        <v>1000</v>
      </c>
      <c r="M53" s="29"/>
      <c r="N53" s="27"/>
      <c r="O53" s="27"/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30">
        <v>0</v>
      </c>
      <c r="Y53" s="30"/>
      <c r="Z53" s="24">
        <v>176.19</v>
      </c>
      <c r="AA53" s="24">
        <v>370.43</v>
      </c>
      <c r="AB53" s="24">
        <v>281.28</v>
      </c>
      <c r="AC53" s="24">
        <v>111.73</v>
      </c>
      <c r="AD53" s="24">
        <v>209.39</v>
      </c>
      <c r="AE53" s="24">
        <v>226.71</v>
      </c>
      <c r="AF53" s="27">
        <v>1375.73</v>
      </c>
      <c r="AG53" s="29"/>
      <c r="AH53" s="26">
        <f t="shared" si="3"/>
        <v>-375.73</v>
      </c>
    </row>
    <row r="54" spans="1:34" s="31" customFormat="1" ht="10.5" outlineLevel="1">
      <c r="A54" s="24" t="s">
        <v>770</v>
      </c>
      <c r="B54" s="24"/>
      <c r="C54" s="25" t="s">
        <v>771</v>
      </c>
      <c r="D54" s="26"/>
      <c r="E54" s="25" t="s">
        <v>772</v>
      </c>
      <c r="F54" s="27"/>
      <c r="G54" s="27">
        <v>0</v>
      </c>
      <c r="H54" s="27"/>
      <c r="I54" s="28">
        <f t="shared" si="2"/>
        <v>0</v>
      </c>
      <c r="J54" s="27"/>
      <c r="K54" s="24">
        <v>0</v>
      </c>
      <c r="L54" s="27">
        <v>0</v>
      </c>
      <c r="M54" s="29"/>
      <c r="N54" s="27"/>
      <c r="O54" s="27"/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30">
        <v>0</v>
      </c>
      <c r="Y54" s="30"/>
      <c r="Z54" s="24">
        <v>0</v>
      </c>
      <c r="AA54" s="24">
        <v>0</v>
      </c>
      <c r="AB54" s="24">
        <v>0</v>
      </c>
      <c r="AC54" s="24">
        <v>0</v>
      </c>
      <c r="AD54" s="24">
        <v>34.16</v>
      </c>
      <c r="AE54" s="24">
        <v>0</v>
      </c>
      <c r="AF54" s="27">
        <v>34.16</v>
      </c>
      <c r="AG54" s="29"/>
      <c r="AH54" s="26">
        <f t="shared" si="3"/>
        <v>-34.16</v>
      </c>
    </row>
    <row r="55" spans="1:34" s="31" customFormat="1" ht="10.5" outlineLevel="1">
      <c r="A55" s="24" t="s">
        <v>773</v>
      </c>
      <c r="B55" s="24"/>
      <c r="C55" s="25" t="s">
        <v>774</v>
      </c>
      <c r="D55" s="26"/>
      <c r="E55" s="25" t="s">
        <v>775</v>
      </c>
      <c r="F55" s="27"/>
      <c r="G55" s="27">
        <v>0</v>
      </c>
      <c r="H55" s="27"/>
      <c r="I55" s="28">
        <f t="shared" si="2"/>
        <v>0</v>
      </c>
      <c r="J55" s="27"/>
      <c r="K55" s="24">
        <v>0</v>
      </c>
      <c r="L55" s="27">
        <v>0</v>
      </c>
      <c r="M55" s="29"/>
      <c r="N55" s="27"/>
      <c r="O55" s="27"/>
      <c r="P55" s="24">
        <v>4591.3</v>
      </c>
      <c r="Q55" s="24">
        <v>-4591.3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30">
        <v>0</v>
      </c>
      <c r="Y55" s="30"/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7">
        <v>0</v>
      </c>
      <c r="AG55" s="29"/>
      <c r="AH55" s="26">
        <f t="shared" si="3"/>
        <v>0</v>
      </c>
    </row>
    <row r="56" spans="1:34" s="31" customFormat="1" ht="10.5" outlineLevel="1">
      <c r="A56" s="24" t="s">
        <v>776</v>
      </c>
      <c r="B56" s="24"/>
      <c r="C56" s="25" t="s">
        <v>777</v>
      </c>
      <c r="D56" s="26"/>
      <c r="E56" s="25" t="s">
        <v>778</v>
      </c>
      <c r="F56" s="27"/>
      <c r="G56" s="27">
        <v>47673</v>
      </c>
      <c r="H56" s="27"/>
      <c r="I56" s="28">
        <f t="shared" si="2"/>
        <v>0</v>
      </c>
      <c r="J56" s="27"/>
      <c r="K56" s="24">
        <v>47673</v>
      </c>
      <c r="L56" s="27">
        <v>47673</v>
      </c>
      <c r="M56" s="29"/>
      <c r="N56" s="27"/>
      <c r="O56" s="27"/>
      <c r="P56" s="24">
        <v>0</v>
      </c>
      <c r="Q56" s="24">
        <v>0</v>
      </c>
      <c r="R56" s="24">
        <v>17000</v>
      </c>
      <c r="S56" s="24">
        <v>-1248.61</v>
      </c>
      <c r="T56" s="24">
        <v>5603.77</v>
      </c>
      <c r="U56" s="24">
        <v>-7570.23</v>
      </c>
      <c r="V56" s="24">
        <v>10767.09</v>
      </c>
      <c r="W56" s="24">
        <v>-100</v>
      </c>
      <c r="X56" s="30">
        <v>24452.02</v>
      </c>
      <c r="Y56" s="30"/>
      <c r="Z56" s="24">
        <v>0</v>
      </c>
      <c r="AA56" s="24">
        <v>1248.61</v>
      </c>
      <c r="AB56" s="24">
        <v>1770.73</v>
      </c>
      <c r="AC56" s="24">
        <v>7670.23</v>
      </c>
      <c r="AD56" s="24">
        <v>122505.56</v>
      </c>
      <c r="AE56" s="24">
        <v>70.12</v>
      </c>
      <c r="AF56" s="27">
        <v>133265.25</v>
      </c>
      <c r="AG56" s="29"/>
      <c r="AH56" s="26">
        <f t="shared" si="3"/>
        <v>-110044.27</v>
      </c>
    </row>
    <row r="57" spans="1:34" s="31" customFormat="1" ht="10.5" outlineLevel="1">
      <c r="A57" s="24" t="s">
        <v>779</v>
      </c>
      <c r="B57" s="24"/>
      <c r="C57" s="25" t="s">
        <v>780</v>
      </c>
      <c r="D57" s="26"/>
      <c r="E57" s="25" t="s">
        <v>781</v>
      </c>
      <c r="F57" s="27"/>
      <c r="G57" s="27">
        <v>0</v>
      </c>
      <c r="H57" s="27"/>
      <c r="I57" s="28">
        <f t="shared" si="2"/>
        <v>0</v>
      </c>
      <c r="J57" s="27"/>
      <c r="K57" s="24">
        <v>0</v>
      </c>
      <c r="L57" s="27">
        <v>0</v>
      </c>
      <c r="M57" s="29"/>
      <c r="N57" s="27"/>
      <c r="O57" s="27"/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223.96</v>
      </c>
      <c r="V57" s="24">
        <v>-223.96</v>
      </c>
      <c r="W57" s="24">
        <v>0</v>
      </c>
      <c r="X57" s="30">
        <v>0</v>
      </c>
      <c r="Y57" s="30"/>
      <c r="Z57" s="24">
        <v>0</v>
      </c>
      <c r="AA57" s="24">
        <v>0</v>
      </c>
      <c r="AB57" s="24">
        <v>0</v>
      </c>
      <c r="AC57" s="24">
        <v>0</v>
      </c>
      <c r="AD57" s="24">
        <v>223.95</v>
      </c>
      <c r="AE57" s="24">
        <v>0</v>
      </c>
      <c r="AF57" s="27">
        <v>223.95</v>
      </c>
      <c r="AG57" s="29"/>
      <c r="AH57" s="26">
        <f t="shared" si="3"/>
        <v>-223.95</v>
      </c>
    </row>
    <row r="58" spans="1:34" s="31" customFormat="1" ht="10.5" outlineLevel="1">
      <c r="A58" s="24" t="s">
        <v>782</v>
      </c>
      <c r="B58" s="24"/>
      <c r="C58" s="25" t="s">
        <v>783</v>
      </c>
      <c r="D58" s="26"/>
      <c r="E58" s="25" t="s">
        <v>784</v>
      </c>
      <c r="F58" s="27"/>
      <c r="G58" s="27">
        <v>0</v>
      </c>
      <c r="H58" s="27"/>
      <c r="I58" s="28">
        <f t="shared" si="2"/>
        <v>0</v>
      </c>
      <c r="J58" s="27"/>
      <c r="K58" s="24">
        <v>0</v>
      </c>
      <c r="L58" s="27">
        <v>0</v>
      </c>
      <c r="M58" s="29"/>
      <c r="N58" s="27"/>
      <c r="O58" s="27"/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30">
        <v>0</v>
      </c>
      <c r="Y58" s="30"/>
      <c r="Z58" s="24">
        <v>0</v>
      </c>
      <c r="AA58" s="24">
        <v>0</v>
      </c>
      <c r="AB58" s="24">
        <v>0</v>
      </c>
      <c r="AC58" s="24">
        <v>0</v>
      </c>
      <c r="AD58" s="24">
        <v>149.25</v>
      </c>
      <c r="AE58" s="24">
        <v>0</v>
      </c>
      <c r="AF58" s="27">
        <v>149.25</v>
      </c>
      <c r="AG58" s="29"/>
      <c r="AH58" s="26">
        <f t="shared" si="3"/>
        <v>-149.25</v>
      </c>
    </row>
    <row r="59" spans="1:34" s="31" customFormat="1" ht="10.5" outlineLevel="1">
      <c r="A59" s="24" t="s">
        <v>785</v>
      </c>
      <c r="B59" s="24"/>
      <c r="C59" s="25" t="s">
        <v>786</v>
      </c>
      <c r="D59" s="26"/>
      <c r="E59" s="25" t="s">
        <v>787</v>
      </c>
      <c r="F59" s="27"/>
      <c r="G59" s="27">
        <v>59409</v>
      </c>
      <c r="H59" s="27"/>
      <c r="I59" s="28">
        <f t="shared" si="2"/>
        <v>0</v>
      </c>
      <c r="J59" s="27"/>
      <c r="K59" s="24">
        <v>59409</v>
      </c>
      <c r="L59" s="27">
        <v>59409</v>
      </c>
      <c r="M59" s="29"/>
      <c r="N59" s="27"/>
      <c r="O59" s="27"/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30">
        <v>0</v>
      </c>
      <c r="Y59" s="30"/>
      <c r="Z59" s="24">
        <v>2.37</v>
      </c>
      <c r="AA59" s="24">
        <v>4304.43</v>
      </c>
      <c r="AB59" s="24">
        <v>2458.07</v>
      </c>
      <c r="AC59" s="24">
        <v>3391.78</v>
      </c>
      <c r="AD59" s="24">
        <v>5158.96</v>
      </c>
      <c r="AE59" s="24">
        <v>0</v>
      </c>
      <c r="AF59" s="27">
        <v>15315.61</v>
      </c>
      <c r="AG59" s="29"/>
      <c r="AH59" s="26">
        <f t="shared" si="3"/>
        <v>44093.39</v>
      </c>
    </row>
    <row r="60" spans="1:34" s="31" customFormat="1" ht="10.5" outlineLevel="1">
      <c r="A60" s="24" t="s">
        <v>788</v>
      </c>
      <c r="B60" s="24"/>
      <c r="C60" s="25" t="s">
        <v>789</v>
      </c>
      <c r="D60" s="26"/>
      <c r="E60" s="25" t="s">
        <v>790</v>
      </c>
      <c r="F60" s="27"/>
      <c r="G60" s="27">
        <v>58234</v>
      </c>
      <c r="H60" s="27"/>
      <c r="I60" s="28">
        <f t="shared" si="2"/>
        <v>0</v>
      </c>
      <c r="J60" s="27"/>
      <c r="K60" s="24">
        <v>58234</v>
      </c>
      <c r="L60" s="27">
        <v>58234</v>
      </c>
      <c r="M60" s="29"/>
      <c r="N60" s="27"/>
      <c r="O60" s="27"/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30">
        <v>0</v>
      </c>
      <c r="Y60" s="30"/>
      <c r="Z60" s="24">
        <v>6380</v>
      </c>
      <c r="AA60" s="24">
        <v>3240.02</v>
      </c>
      <c r="AB60" s="24">
        <v>3854.97</v>
      </c>
      <c r="AC60" s="24">
        <v>-1505.84</v>
      </c>
      <c r="AD60" s="24">
        <v>3131.71</v>
      </c>
      <c r="AE60" s="24">
        <v>7722.12</v>
      </c>
      <c r="AF60" s="27">
        <v>22822.98</v>
      </c>
      <c r="AG60" s="29"/>
      <c r="AH60" s="26">
        <f t="shared" si="3"/>
        <v>35411.020000000004</v>
      </c>
    </row>
    <row r="61" spans="1:34" s="31" customFormat="1" ht="10.5" outlineLevel="1">
      <c r="A61" s="24" t="s">
        <v>791</v>
      </c>
      <c r="B61" s="24"/>
      <c r="C61" s="25" t="s">
        <v>792</v>
      </c>
      <c r="D61" s="26"/>
      <c r="E61" s="25" t="s">
        <v>793</v>
      </c>
      <c r="F61" s="27"/>
      <c r="G61" s="27">
        <v>21213</v>
      </c>
      <c r="H61" s="27"/>
      <c r="I61" s="28">
        <f t="shared" si="2"/>
        <v>0</v>
      </c>
      <c r="J61" s="27"/>
      <c r="K61" s="24">
        <v>21213</v>
      </c>
      <c r="L61" s="27">
        <v>21213</v>
      </c>
      <c r="M61" s="29"/>
      <c r="N61" s="27"/>
      <c r="O61" s="27"/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30">
        <v>0</v>
      </c>
      <c r="Y61" s="30"/>
      <c r="Z61" s="24">
        <v>1290</v>
      </c>
      <c r="AA61" s="24">
        <v>5954.37</v>
      </c>
      <c r="AB61" s="24">
        <v>4253.01</v>
      </c>
      <c r="AC61" s="24">
        <v>0</v>
      </c>
      <c r="AD61" s="24">
        <v>1826.81</v>
      </c>
      <c r="AE61" s="24">
        <v>0</v>
      </c>
      <c r="AF61" s="27">
        <v>13324.19</v>
      </c>
      <c r="AG61" s="29"/>
      <c r="AH61" s="26">
        <f t="shared" si="3"/>
        <v>7888.8099999999995</v>
      </c>
    </row>
    <row r="62" spans="1:34" s="31" customFormat="1" ht="10.5" outlineLevel="1">
      <c r="A62" s="24" t="s">
        <v>794</v>
      </c>
      <c r="B62" s="24"/>
      <c r="C62" s="25" t="s">
        <v>795</v>
      </c>
      <c r="D62" s="26"/>
      <c r="E62" s="25" t="s">
        <v>796</v>
      </c>
      <c r="F62" s="27"/>
      <c r="G62" s="27">
        <v>28500</v>
      </c>
      <c r="H62" s="27"/>
      <c r="I62" s="28">
        <f t="shared" si="2"/>
        <v>0</v>
      </c>
      <c r="J62" s="27"/>
      <c r="K62" s="24">
        <v>28500</v>
      </c>
      <c r="L62" s="27">
        <v>28500</v>
      </c>
      <c r="M62" s="29"/>
      <c r="N62" s="27"/>
      <c r="O62" s="27"/>
      <c r="P62" s="24">
        <v>81546.36</v>
      </c>
      <c r="Q62" s="24">
        <v>-81546.36</v>
      </c>
      <c r="R62" s="24">
        <v>0</v>
      </c>
      <c r="S62" s="24">
        <v>30290</v>
      </c>
      <c r="T62" s="24">
        <v>77833.58</v>
      </c>
      <c r="U62" s="24">
        <v>-30349.58</v>
      </c>
      <c r="V62" s="24">
        <v>52820</v>
      </c>
      <c r="W62" s="24">
        <v>0</v>
      </c>
      <c r="X62" s="30">
        <v>130594</v>
      </c>
      <c r="Y62" s="30"/>
      <c r="Z62" s="24">
        <v>0</v>
      </c>
      <c r="AA62" s="24">
        <v>5310</v>
      </c>
      <c r="AB62" s="24">
        <v>39003.11</v>
      </c>
      <c r="AC62" s="24">
        <v>41742.37</v>
      </c>
      <c r="AD62" s="24">
        <v>13680</v>
      </c>
      <c r="AE62" s="24">
        <v>0</v>
      </c>
      <c r="AF62" s="27">
        <v>99735.48</v>
      </c>
      <c r="AG62" s="29"/>
      <c r="AH62" s="26">
        <f t="shared" si="3"/>
        <v>-201829.47999999998</v>
      </c>
    </row>
    <row r="63" spans="1:34" s="31" customFormat="1" ht="10.5" outlineLevel="1">
      <c r="A63" s="24" t="s">
        <v>797</v>
      </c>
      <c r="B63" s="24"/>
      <c r="C63" s="25" t="s">
        <v>798</v>
      </c>
      <c r="D63" s="26"/>
      <c r="E63" s="25" t="s">
        <v>799</v>
      </c>
      <c r="F63" s="27"/>
      <c r="G63" s="27">
        <v>17071</v>
      </c>
      <c r="H63" s="27"/>
      <c r="I63" s="28">
        <f t="shared" si="2"/>
        <v>0</v>
      </c>
      <c r="J63" s="27"/>
      <c r="K63" s="24">
        <v>17071</v>
      </c>
      <c r="L63" s="27">
        <v>17071</v>
      </c>
      <c r="M63" s="29"/>
      <c r="N63" s="27"/>
      <c r="O63" s="27"/>
      <c r="P63" s="24">
        <v>0</v>
      </c>
      <c r="Q63" s="24">
        <v>0</v>
      </c>
      <c r="R63" s="24">
        <v>10038.36</v>
      </c>
      <c r="S63" s="24">
        <v>-2559.09</v>
      </c>
      <c r="T63" s="24">
        <v>0</v>
      </c>
      <c r="U63" s="24">
        <v>-2567.49</v>
      </c>
      <c r="V63" s="24">
        <v>-28.29</v>
      </c>
      <c r="W63" s="24">
        <v>0</v>
      </c>
      <c r="X63" s="30">
        <v>4883.49</v>
      </c>
      <c r="Y63" s="30"/>
      <c r="Z63" s="24">
        <v>0</v>
      </c>
      <c r="AA63" s="24">
        <v>2559.09</v>
      </c>
      <c r="AB63" s="24">
        <v>0</v>
      </c>
      <c r="AC63" s="24">
        <v>2567.49</v>
      </c>
      <c r="AD63" s="24">
        <v>28.29</v>
      </c>
      <c r="AE63" s="24">
        <v>0</v>
      </c>
      <c r="AF63" s="27">
        <v>5154.87</v>
      </c>
      <c r="AG63" s="29"/>
      <c r="AH63" s="26">
        <f t="shared" si="3"/>
        <v>7032.64</v>
      </c>
    </row>
    <row r="64" spans="1:34" s="31" customFormat="1" ht="10.5" outlineLevel="1">
      <c r="A64" s="24" t="s">
        <v>800</v>
      </c>
      <c r="B64" s="24"/>
      <c r="C64" s="25" t="s">
        <v>801</v>
      </c>
      <c r="D64" s="26"/>
      <c r="E64" s="25" t="s">
        <v>802</v>
      </c>
      <c r="F64" s="27"/>
      <c r="G64" s="27">
        <v>1268</v>
      </c>
      <c r="H64" s="27"/>
      <c r="I64" s="28">
        <f t="shared" si="2"/>
        <v>0</v>
      </c>
      <c r="J64" s="27"/>
      <c r="K64" s="24">
        <v>1268</v>
      </c>
      <c r="L64" s="27">
        <v>1268</v>
      </c>
      <c r="M64" s="29"/>
      <c r="N64" s="27"/>
      <c r="O64" s="27"/>
      <c r="P64" s="24">
        <v>0</v>
      </c>
      <c r="Q64" s="24">
        <v>0</v>
      </c>
      <c r="R64" s="24">
        <v>1722.6</v>
      </c>
      <c r="S64" s="24">
        <v>-454.15</v>
      </c>
      <c r="T64" s="24">
        <v>0</v>
      </c>
      <c r="U64" s="24">
        <v>-444.15</v>
      </c>
      <c r="V64" s="24">
        <v>0</v>
      </c>
      <c r="W64" s="24">
        <v>0</v>
      </c>
      <c r="X64" s="30">
        <v>824.3</v>
      </c>
      <c r="Y64" s="30"/>
      <c r="Z64" s="24">
        <v>0</v>
      </c>
      <c r="AA64" s="24">
        <v>454.15</v>
      </c>
      <c r="AB64" s="24">
        <v>0</v>
      </c>
      <c r="AC64" s="24">
        <v>444.15</v>
      </c>
      <c r="AD64" s="24">
        <v>0</v>
      </c>
      <c r="AE64" s="24">
        <v>0</v>
      </c>
      <c r="AF64" s="27">
        <v>898.3</v>
      </c>
      <c r="AG64" s="29"/>
      <c r="AH64" s="26">
        <f t="shared" si="3"/>
        <v>-454.5999999999999</v>
      </c>
    </row>
    <row r="65" spans="1:34" s="31" customFormat="1" ht="10.5" outlineLevel="1">
      <c r="A65" s="24" t="s">
        <v>803</v>
      </c>
      <c r="B65" s="24"/>
      <c r="C65" s="25" t="s">
        <v>804</v>
      </c>
      <c r="D65" s="26"/>
      <c r="E65" s="25" t="s">
        <v>805</v>
      </c>
      <c r="F65" s="27"/>
      <c r="G65" s="27">
        <v>57789</v>
      </c>
      <c r="H65" s="27"/>
      <c r="I65" s="28">
        <f t="shared" si="2"/>
        <v>0</v>
      </c>
      <c r="J65" s="27"/>
      <c r="K65" s="24">
        <v>57789</v>
      </c>
      <c r="L65" s="27">
        <v>57789</v>
      </c>
      <c r="M65" s="29"/>
      <c r="N65" s="27"/>
      <c r="O65" s="27"/>
      <c r="P65" s="24">
        <v>0</v>
      </c>
      <c r="Q65" s="24">
        <v>0</v>
      </c>
      <c r="R65" s="24">
        <v>3919.05</v>
      </c>
      <c r="S65" s="24">
        <v>52973.17</v>
      </c>
      <c r="T65" s="24">
        <v>-27158.31</v>
      </c>
      <c r="U65" s="24">
        <v>-4007.72</v>
      </c>
      <c r="V65" s="24">
        <v>-118.59</v>
      </c>
      <c r="W65" s="24">
        <v>-1240.06</v>
      </c>
      <c r="X65" s="30">
        <v>24367.54</v>
      </c>
      <c r="Y65" s="30"/>
      <c r="Z65" s="24">
        <v>0</v>
      </c>
      <c r="AA65" s="24">
        <v>175.99</v>
      </c>
      <c r="AB65" s="24">
        <v>27553.31</v>
      </c>
      <c r="AC65" s="24">
        <v>4007.18</v>
      </c>
      <c r="AD65" s="24">
        <v>118.59</v>
      </c>
      <c r="AE65" s="24">
        <v>1240.06</v>
      </c>
      <c r="AF65" s="27">
        <v>33095.13</v>
      </c>
      <c r="AG65" s="29"/>
      <c r="AH65" s="26">
        <f t="shared" si="3"/>
        <v>326.33000000000175</v>
      </c>
    </row>
    <row r="66" spans="1:34" s="31" customFormat="1" ht="10.5" outlineLevel="1">
      <c r="A66" s="24" t="s">
        <v>806</v>
      </c>
      <c r="B66" s="24"/>
      <c r="C66" s="25" t="s">
        <v>807</v>
      </c>
      <c r="D66" s="26"/>
      <c r="E66" s="25" t="s">
        <v>808</v>
      </c>
      <c r="F66" s="27"/>
      <c r="G66" s="27">
        <v>0</v>
      </c>
      <c r="H66" s="27"/>
      <c r="I66" s="28">
        <f t="shared" si="2"/>
        <v>0</v>
      </c>
      <c r="J66" s="27"/>
      <c r="K66" s="24">
        <v>0</v>
      </c>
      <c r="L66" s="27">
        <v>0</v>
      </c>
      <c r="M66" s="29"/>
      <c r="N66" s="27"/>
      <c r="O66" s="27"/>
      <c r="P66" s="24">
        <v>0</v>
      </c>
      <c r="Q66" s="24">
        <v>0</v>
      </c>
      <c r="R66" s="24">
        <v>0</v>
      </c>
      <c r="S66" s="24">
        <v>661.61</v>
      </c>
      <c r="T66" s="24">
        <v>-661.61</v>
      </c>
      <c r="U66" s="24">
        <v>0</v>
      </c>
      <c r="V66" s="24">
        <v>0</v>
      </c>
      <c r="W66" s="24">
        <v>0</v>
      </c>
      <c r="X66" s="30">
        <v>0</v>
      </c>
      <c r="Y66" s="30"/>
      <c r="Z66" s="24">
        <v>0</v>
      </c>
      <c r="AA66" s="24">
        <v>0</v>
      </c>
      <c r="AB66" s="24">
        <v>640</v>
      </c>
      <c r="AC66" s="24">
        <v>0</v>
      </c>
      <c r="AD66" s="24">
        <v>0</v>
      </c>
      <c r="AE66" s="24">
        <v>0</v>
      </c>
      <c r="AF66" s="27">
        <v>640</v>
      </c>
      <c r="AG66" s="29"/>
      <c r="AH66" s="26">
        <f t="shared" si="3"/>
        <v>-640</v>
      </c>
    </row>
    <row r="67" spans="1:34" s="31" customFormat="1" ht="10.5" outlineLevel="1">
      <c r="A67" s="24" t="s">
        <v>809</v>
      </c>
      <c r="B67" s="24"/>
      <c r="C67" s="25" t="s">
        <v>810</v>
      </c>
      <c r="D67" s="26"/>
      <c r="E67" s="25" t="s">
        <v>811</v>
      </c>
      <c r="F67" s="27"/>
      <c r="G67" s="27">
        <v>8822</v>
      </c>
      <c r="H67" s="27"/>
      <c r="I67" s="28">
        <f t="shared" si="2"/>
        <v>0</v>
      </c>
      <c r="J67" s="27"/>
      <c r="K67" s="24">
        <v>8822</v>
      </c>
      <c r="L67" s="27">
        <v>8822</v>
      </c>
      <c r="M67" s="29"/>
      <c r="N67" s="27"/>
      <c r="O67" s="27"/>
      <c r="P67" s="24">
        <v>0</v>
      </c>
      <c r="Q67" s="24">
        <v>0</v>
      </c>
      <c r="R67" s="24">
        <v>0</v>
      </c>
      <c r="S67" s="24">
        <v>8528.52</v>
      </c>
      <c r="T67" s="24">
        <v>-2132.13</v>
      </c>
      <c r="U67" s="24">
        <v>-710.71</v>
      </c>
      <c r="V67" s="24">
        <v>-710.71</v>
      </c>
      <c r="W67" s="24">
        <v>0</v>
      </c>
      <c r="X67" s="30">
        <v>4974.97</v>
      </c>
      <c r="Y67" s="30"/>
      <c r="Z67" s="24">
        <v>0</v>
      </c>
      <c r="AA67" s="24">
        <v>0</v>
      </c>
      <c r="AB67" s="24">
        <v>2132.13</v>
      </c>
      <c r="AC67" s="24">
        <v>710.71</v>
      </c>
      <c r="AD67" s="24">
        <v>710.71</v>
      </c>
      <c r="AE67" s="24">
        <v>0</v>
      </c>
      <c r="AF67" s="27">
        <v>3553.55</v>
      </c>
      <c r="AG67" s="29"/>
      <c r="AH67" s="26">
        <f t="shared" si="3"/>
        <v>293.47999999999956</v>
      </c>
    </row>
    <row r="68" spans="1:34" s="31" customFormat="1" ht="10.5" outlineLevel="1">
      <c r="A68" s="24" t="s">
        <v>812</v>
      </c>
      <c r="B68" s="24"/>
      <c r="C68" s="25" t="s">
        <v>813</v>
      </c>
      <c r="D68" s="26"/>
      <c r="E68" s="25" t="s">
        <v>814</v>
      </c>
      <c r="F68" s="27"/>
      <c r="G68" s="27">
        <v>90000</v>
      </c>
      <c r="H68" s="27"/>
      <c r="I68" s="28">
        <f t="shared" si="2"/>
        <v>0</v>
      </c>
      <c r="J68" s="27"/>
      <c r="K68" s="24">
        <v>90000</v>
      </c>
      <c r="L68" s="27">
        <v>90000</v>
      </c>
      <c r="M68" s="29"/>
      <c r="N68" s="27"/>
      <c r="O68" s="27"/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30">
        <v>0</v>
      </c>
      <c r="Y68" s="30"/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7">
        <v>0</v>
      </c>
      <c r="AG68" s="29"/>
      <c r="AH68" s="26">
        <f t="shared" si="3"/>
        <v>90000</v>
      </c>
    </row>
    <row r="69" spans="1:34" s="31" customFormat="1" ht="10.5" outlineLevel="1">
      <c r="A69" s="24" t="s">
        <v>815</v>
      </c>
      <c r="B69" s="24"/>
      <c r="C69" s="25" t="s">
        <v>816</v>
      </c>
      <c r="D69" s="26"/>
      <c r="E69" s="25" t="s">
        <v>817</v>
      </c>
      <c r="F69" s="27"/>
      <c r="G69" s="27">
        <v>0</v>
      </c>
      <c r="H69" s="27"/>
      <c r="I69" s="28">
        <f t="shared" si="2"/>
        <v>0</v>
      </c>
      <c r="J69" s="27"/>
      <c r="K69" s="24">
        <v>0</v>
      </c>
      <c r="L69" s="27">
        <v>0</v>
      </c>
      <c r="M69" s="29"/>
      <c r="N69" s="27"/>
      <c r="O69" s="27"/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4314.13</v>
      </c>
      <c r="V69" s="24">
        <v>-4314.13</v>
      </c>
      <c r="W69" s="24">
        <v>0</v>
      </c>
      <c r="X69" s="30">
        <v>0</v>
      </c>
      <c r="Y69" s="30"/>
      <c r="Z69" s="24">
        <v>0</v>
      </c>
      <c r="AA69" s="24">
        <v>0</v>
      </c>
      <c r="AB69" s="24">
        <v>0</v>
      </c>
      <c r="AC69" s="24">
        <v>0</v>
      </c>
      <c r="AD69" s="24">
        <v>4313.92</v>
      </c>
      <c r="AE69" s="24">
        <v>0</v>
      </c>
      <c r="AF69" s="27">
        <v>4313.92</v>
      </c>
      <c r="AG69" s="29"/>
      <c r="AH69" s="26">
        <f t="shared" si="3"/>
        <v>-4313.92</v>
      </c>
    </row>
    <row r="70" spans="1:34" s="31" customFormat="1" ht="10.5" outlineLevel="1">
      <c r="A70" s="24" t="s">
        <v>818</v>
      </c>
      <c r="B70" s="24"/>
      <c r="C70" s="25" t="s">
        <v>819</v>
      </c>
      <c r="D70" s="26"/>
      <c r="E70" s="25" t="s">
        <v>820</v>
      </c>
      <c r="F70" s="27"/>
      <c r="G70" s="27">
        <v>9990</v>
      </c>
      <c r="H70" s="27"/>
      <c r="I70" s="28">
        <f t="shared" si="2"/>
        <v>0</v>
      </c>
      <c r="J70" s="27"/>
      <c r="K70" s="24">
        <v>9990</v>
      </c>
      <c r="L70" s="27">
        <v>9990</v>
      </c>
      <c r="M70" s="29"/>
      <c r="N70" s="27"/>
      <c r="O70" s="27"/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30">
        <v>0</v>
      </c>
      <c r="Y70" s="30"/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7">
        <v>0</v>
      </c>
      <c r="AG70" s="29"/>
      <c r="AH70" s="26">
        <f t="shared" si="3"/>
        <v>9990</v>
      </c>
    </row>
    <row r="71" spans="1:34" s="31" customFormat="1" ht="10.5" outlineLevel="1">
      <c r="A71" s="24" t="s">
        <v>821</v>
      </c>
      <c r="B71" s="24"/>
      <c r="C71" s="25" t="s">
        <v>822</v>
      </c>
      <c r="D71" s="26"/>
      <c r="E71" s="25" t="s">
        <v>823</v>
      </c>
      <c r="F71" s="27"/>
      <c r="G71" s="27">
        <v>15363</v>
      </c>
      <c r="H71" s="27"/>
      <c r="I71" s="28">
        <f t="shared" si="2"/>
        <v>0</v>
      </c>
      <c r="J71" s="27"/>
      <c r="K71" s="24">
        <v>15363</v>
      </c>
      <c r="L71" s="27">
        <v>15363</v>
      </c>
      <c r="M71" s="29"/>
      <c r="N71" s="27"/>
      <c r="O71" s="27"/>
      <c r="P71" s="24">
        <v>0</v>
      </c>
      <c r="Q71" s="24">
        <v>0</v>
      </c>
      <c r="R71" s="24">
        <v>17319.28</v>
      </c>
      <c r="S71" s="24">
        <v>-1060.77</v>
      </c>
      <c r="T71" s="24">
        <v>-1354.52</v>
      </c>
      <c r="U71" s="24">
        <v>-1566.92</v>
      </c>
      <c r="V71" s="24">
        <v>-946.19</v>
      </c>
      <c r="W71" s="24">
        <v>-1155.87</v>
      </c>
      <c r="X71" s="30">
        <v>11235.01</v>
      </c>
      <c r="Y71" s="30"/>
      <c r="Z71" s="24">
        <v>0</v>
      </c>
      <c r="AA71" s="24">
        <v>1809.42</v>
      </c>
      <c r="AB71" s="24">
        <v>1211.15</v>
      </c>
      <c r="AC71" s="24">
        <v>2522.74</v>
      </c>
      <c r="AD71" s="24">
        <v>876.96</v>
      </c>
      <c r="AE71" s="24">
        <v>1125.87</v>
      </c>
      <c r="AF71" s="27">
        <v>7546.14</v>
      </c>
      <c r="AG71" s="29"/>
      <c r="AH71" s="26">
        <f t="shared" si="3"/>
        <v>-3418.1500000000005</v>
      </c>
    </row>
    <row r="72" spans="1:34" s="31" customFormat="1" ht="10.5" outlineLevel="1">
      <c r="A72" s="24" t="s">
        <v>824</v>
      </c>
      <c r="B72" s="24"/>
      <c r="C72" s="25" t="s">
        <v>825</v>
      </c>
      <c r="D72" s="26"/>
      <c r="E72" s="25" t="s">
        <v>826</v>
      </c>
      <c r="F72" s="27"/>
      <c r="G72" s="27">
        <v>16500</v>
      </c>
      <c r="H72" s="27"/>
      <c r="I72" s="28">
        <f aca="true" t="shared" si="4" ref="I72:I87">+L72-G72</f>
        <v>0</v>
      </c>
      <c r="J72" s="27"/>
      <c r="K72" s="24">
        <v>16500</v>
      </c>
      <c r="L72" s="27">
        <v>16500</v>
      </c>
      <c r="M72" s="29"/>
      <c r="N72" s="27"/>
      <c r="O72" s="27"/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30">
        <v>0</v>
      </c>
      <c r="Y72" s="30"/>
      <c r="Z72" s="24">
        <v>83.18</v>
      </c>
      <c r="AA72" s="24">
        <v>1905.13</v>
      </c>
      <c r="AB72" s="24">
        <v>1893.29</v>
      </c>
      <c r="AC72" s="24">
        <v>1076.4</v>
      </c>
      <c r="AD72" s="24">
        <v>988.22</v>
      </c>
      <c r="AE72" s="24">
        <v>28.37</v>
      </c>
      <c r="AF72" s="27">
        <v>5974.59</v>
      </c>
      <c r="AG72" s="29"/>
      <c r="AH72" s="26">
        <f aca="true" t="shared" si="5" ref="AH72:AH87">+L72-N72-X72-AF72</f>
        <v>10525.41</v>
      </c>
    </row>
    <row r="73" spans="1:34" s="31" customFormat="1" ht="10.5" outlineLevel="1">
      <c r="A73" s="24" t="s">
        <v>827</v>
      </c>
      <c r="B73" s="24"/>
      <c r="C73" s="25" t="s">
        <v>828</v>
      </c>
      <c r="D73" s="26"/>
      <c r="E73" s="25" t="s">
        <v>829</v>
      </c>
      <c r="F73" s="27"/>
      <c r="G73" s="27">
        <v>6000</v>
      </c>
      <c r="H73" s="27"/>
      <c r="I73" s="28">
        <f t="shared" si="4"/>
        <v>0</v>
      </c>
      <c r="J73" s="27"/>
      <c r="K73" s="24">
        <v>6000</v>
      </c>
      <c r="L73" s="27">
        <v>6000</v>
      </c>
      <c r="M73" s="29"/>
      <c r="N73" s="27"/>
      <c r="O73" s="27"/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30">
        <v>0</v>
      </c>
      <c r="Y73" s="30"/>
      <c r="Z73" s="24">
        <v>-975</v>
      </c>
      <c r="AA73" s="24">
        <v>0</v>
      </c>
      <c r="AB73" s="24">
        <v>1959.57</v>
      </c>
      <c r="AC73" s="24">
        <v>1700.46</v>
      </c>
      <c r="AD73" s="24">
        <v>0</v>
      </c>
      <c r="AE73" s="24">
        <v>0</v>
      </c>
      <c r="AF73" s="27">
        <v>2685.03</v>
      </c>
      <c r="AG73" s="29"/>
      <c r="AH73" s="26">
        <f t="shared" si="5"/>
        <v>3314.97</v>
      </c>
    </row>
    <row r="74" spans="1:34" s="31" customFormat="1" ht="10.5" outlineLevel="1">
      <c r="A74" s="24" t="s">
        <v>830</v>
      </c>
      <c r="B74" s="24"/>
      <c r="C74" s="25" t="s">
        <v>831</v>
      </c>
      <c r="D74" s="26"/>
      <c r="E74" s="25" t="s">
        <v>832</v>
      </c>
      <c r="F74" s="27"/>
      <c r="G74" s="27">
        <v>10500</v>
      </c>
      <c r="H74" s="27"/>
      <c r="I74" s="28">
        <f t="shared" si="4"/>
        <v>0</v>
      </c>
      <c r="J74" s="27"/>
      <c r="K74" s="24">
        <v>10500</v>
      </c>
      <c r="L74" s="27">
        <v>10500</v>
      </c>
      <c r="M74" s="29"/>
      <c r="N74" s="27"/>
      <c r="O74" s="27"/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30">
        <v>0</v>
      </c>
      <c r="Y74" s="30"/>
      <c r="Z74" s="24">
        <v>1058.61</v>
      </c>
      <c r="AA74" s="24">
        <v>1535.25</v>
      </c>
      <c r="AB74" s="24">
        <v>1631.14</v>
      </c>
      <c r="AC74" s="24">
        <v>1491.22</v>
      </c>
      <c r="AD74" s="24">
        <v>50.92</v>
      </c>
      <c r="AE74" s="24">
        <v>23</v>
      </c>
      <c r="AF74" s="27">
        <v>5790.14</v>
      </c>
      <c r="AG74" s="29"/>
      <c r="AH74" s="26">
        <f t="shared" si="5"/>
        <v>4709.86</v>
      </c>
    </row>
    <row r="75" spans="1:34" s="31" customFormat="1" ht="10.5" outlineLevel="1">
      <c r="A75" s="24" t="s">
        <v>833</v>
      </c>
      <c r="B75" s="24"/>
      <c r="C75" s="25" t="s">
        <v>834</v>
      </c>
      <c r="D75" s="26"/>
      <c r="E75" s="25" t="s">
        <v>835</v>
      </c>
      <c r="F75" s="27"/>
      <c r="G75" s="27">
        <v>2300</v>
      </c>
      <c r="H75" s="27"/>
      <c r="I75" s="28">
        <f t="shared" si="4"/>
        <v>0</v>
      </c>
      <c r="J75" s="27"/>
      <c r="K75" s="24">
        <v>2300</v>
      </c>
      <c r="L75" s="27">
        <v>2300</v>
      </c>
      <c r="M75" s="29"/>
      <c r="N75" s="27"/>
      <c r="O75" s="27"/>
      <c r="P75" s="24">
        <v>0</v>
      </c>
      <c r="Q75" s="24">
        <v>0</v>
      </c>
      <c r="R75" s="24">
        <v>2250</v>
      </c>
      <c r="S75" s="24">
        <v>-245.74</v>
      </c>
      <c r="T75" s="24">
        <v>-177.77</v>
      </c>
      <c r="U75" s="24">
        <v>-142.64</v>
      </c>
      <c r="V75" s="24">
        <v>-196.19</v>
      </c>
      <c r="W75" s="24">
        <v>0</v>
      </c>
      <c r="X75" s="30">
        <v>1487.66</v>
      </c>
      <c r="Y75" s="30"/>
      <c r="Z75" s="24">
        <v>0</v>
      </c>
      <c r="AA75" s="24">
        <v>389.74</v>
      </c>
      <c r="AB75" s="24">
        <v>177.77</v>
      </c>
      <c r="AC75" s="24">
        <v>142.64</v>
      </c>
      <c r="AD75" s="24">
        <v>196.19</v>
      </c>
      <c r="AE75" s="24">
        <v>0</v>
      </c>
      <c r="AF75" s="27">
        <v>906.34</v>
      </c>
      <c r="AG75" s="29"/>
      <c r="AH75" s="26">
        <f t="shared" si="5"/>
        <v>-94.00000000000011</v>
      </c>
    </row>
    <row r="76" spans="1:34" s="31" customFormat="1" ht="10.5" outlineLevel="1">
      <c r="A76" s="24" t="s">
        <v>836</v>
      </c>
      <c r="B76" s="24"/>
      <c r="C76" s="25" t="s">
        <v>837</v>
      </c>
      <c r="D76" s="26"/>
      <c r="E76" s="25" t="s">
        <v>838</v>
      </c>
      <c r="F76" s="27"/>
      <c r="G76" s="27">
        <v>250</v>
      </c>
      <c r="H76" s="27"/>
      <c r="I76" s="28">
        <f t="shared" si="4"/>
        <v>0</v>
      </c>
      <c r="J76" s="27"/>
      <c r="K76" s="24">
        <v>250</v>
      </c>
      <c r="L76" s="27">
        <v>250</v>
      </c>
      <c r="M76" s="29"/>
      <c r="N76" s="27"/>
      <c r="O76" s="27"/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30">
        <v>0</v>
      </c>
      <c r="Y76" s="30"/>
      <c r="Z76" s="24">
        <v>34.5</v>
      </c>
      <c r="AA76" s="24">
        <v>34.5</v>
      </c>
      <c r="AB76" s="24">
        <v>34.5</v>
      </c>
      <c r="AC76" s="24">
        <v>34.5</v>
      </c>
      <c r="AD76" s="24">
        <v>0</v>
      </c>
      <c r="AE76" s="24">
        <v>0</v>
      </c>
      <c r="AF76" s="27">
        <v>138</v>
      </c>
      <c r="AG76" s="29"/>
      <c r="AH76" s="26">
        <f t="shared" si="5"/>
        <v>112</v>
      </c>
    </row>
    <row r="77" spans="1:34" s="31" customFormat="1" ht="10.5" outlineLevel="1">
      <c r="A77" s="24" t="s">
        <v>839</v>
      </c>
      <c r="B77" s="24"/>
      <c r="C77" s="25" t="s">
        <v>840</v>
      </c>
      <c r="D77" s="26"/>
      <c r="E77" s="25" t="s">
        <v>841</v>
      </c>
      <c r="F77" s="27"/>
      <c r="G77" s="27">
        <v>0</v>
      </c>
      <c r="H77" s="27"/>
      <c r="I77" s="28">
        <f t="shared" si="4"/>
        <v>0</v>
      </c>
      <c r="J77" s="27"/>
      <c r="K77" s="24">
        <v>0</v>
      </c>
      <c r="L77" s="27">
        <v>0</v>
      </c>
      <c r="M77" s="29"/>
      <c r="N77" s="27"/>
      <c r="O77" s="27"/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30">
        <v>0</v>
      </c>
      <c r="Y77" s="30"/>
      <c r="Z77" s="24">
        <v>0</v>
      </c>
      <c r="AA77" s="24">
        <v>0</v>
      </c>
      <c r="AB77" s="24">
        <v>1779.54</v>
      </c>
      <c r="AC77" s="24">
        <v>3646.34</v>
      </c>
      <c r="AD77" s="24">
        <v>0</v>
      </c>
      <c r="AE77" s="24">
        <v>1780.37</v>
      </c>
      <c r="AF77" s="27">
        <v>7206.25</v>
      </c>
      <c r="AG77" s="29"/>
      <c r="AH77" s="26">
        <f t="shared" si="5"/>
        <v>-7206.25</v>
      </c>
    </row>
    <row r="78" spans="1:34" s="31" customFormat="1" ht="10.5" outlineLevel="1">
      <c r="A78" s="24" t="s">
        <v>842</v>
      </c>
      <c r="B78" s="24"/>
      <c r="C78" s="25" t="s">
        <v>843</v>
      </c>
      <c r="D78" s="26"/>
      <c r="E78" s="25" t="s">
        <v>844</v>
      </c>
      <c r="F78" s="27"/>
      <c r="G78" s="27">
        <v>0</v>
      </c>
      <c r="H78" s="27"/>
      <c r="I78" s="28">
        <f t="shared" si="4"/>
        <v>0</v>
      </c>
      <c r="J78" s="27"/>
      <c r="K78" s="24">
        <v>0</v>
      </c>
      <c r="L78" s="27">
        <v>0</v>
      </c>
      <c r="M78" s="29"/>
      <c r="N78" s="27"/>
      <c r="O78" s="27"/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459.87</v>
      </c>
      <c r="V78" s="24">
        <v>-220.18</v>
      </c>
      <c r="W78" s="24">
        <v>0</v>
      </c>
      <c r="X78" s="30">
        <v>239.69</v>
      </c>
      <c r="Y78" s="30"/>
      <c r="Z78" s="24">
        <v>0</v>
      </c>
      <c r="AA78" s="24">
        <v>2782.34</v>
      </c>
      <c r="AB78" s="24">
        <v>16384.26</v>
      </c>
      <c r="AC78" s="24">
        <v>23532.2</v>
      </c>
      <c r="AD78" s="24">
        <v>4773.61</v>
      </c>
      <c r="AE78" s="24">
        <v>17320</v>
      </c>
      <c r="AF78" s="27">
        <v>64792.41</v>
      </c>
      <c r="AG78" s="29"/>
      <c r="AH78" s="26">
        <f t="shared" si="5"/>
        <v>-65032.100000000006</v>
      </c>
    </row>
    <row r="79" spans="1:34" s="31" customFormat="1" ht="10.5" outlineLevel="1">
      <c r="A79" s="24" t="s">
        <v>845</v>
      </c>
      <c r="B79" s="24"/>
      <c r="C79" s="25" t="s">
        <v>846</v>
      </c>
      <c r="D79" s="26"/>
      <c r="E79" s="25" t="s">
        <v>847</v>
      </c>
      <c r="F79" s="27"/>
      <c r="G79" s="27">
        <v>0</v>
      </c>
      <c r="H79" s="27"/>
      <c r="I79" s="28">
        <f t="shared" si="4"/>
        <v>0</v>
      </c>
      <c r="J79" s="27"/>
      <c r="K79" s="24">
        <v>0</v>
      </c>
      <c r="L79" s="27">
        <v>0</v>
      </c>
      <c r="M79" s="29"/>
      <c r="N79" s="27"/>
      <c r="O79" s="27"/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30">
        <v>0</v>
      </c>
      <c r="Y79" s="30"/>
      <c r="Z79" s="24">
        <v>0</v>
      </c>
      <c r="AA79" s="24">
        <v>0</v>
      </c>
      <c r="AB79" s="24">
        <v>4620.69</v>
      </c>
      <c r="AC79" s="24">
        <v>17758.54</v>
      </c>
      <c r="AD79" s="24">
        <v>435.97</v>
      </c>
      <c r="AE79" s="24">
        <v>6791.33</v>
      </c>
      <c r="AF79" s="27">
        <v>29606.53</v>
      </c>
      <c r="AG79" s="29"/>
      <c r="AH79" s="26">
        <f t="shared" si="5"/>
        <v>-29606.53</v>
      </c>
    </row>
    <row r="80" spans="1:34" s="31" customFormat="1" ht="10.5" outlineLevel="1">
      <c r="A80" s="24" t="s">
        <v>848</v>
      </c>
      <c r="B80" s="24"/>
      <c r="C80" s="25" t="s">
        <v>849</v>
      </c>
      <c r="D80" s="26"/>
      <c r="E80" s="25" t="s">
        <v>850</v>
      </c>
      <c r="F80" s="27"/>
      <c r="G80" s="27">
        <v>0</v>
      </c>
      <c r="H80" s="27"/>
      <c r="I80" s="28">
        <f t="shared" si="4"/>
        <v>0</v>
      </c>
      <c r="J80" s="27"/>
      <c r="K80" s="24">
        <v>0</v>
      </c>
      <c r="L80" s="27">
        <v>0</v>
      </c>
      <c r="M80" s="29"/>
      <c r="N80" s="27"/>
      <c r="O80" s="27"/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30">
        <v>0</v>
      </c>
      <c r="Y80" s="30"/>
      <c r="Z80" s="24">
        <v>0</v>
      </c>
      <c r="AA80" s="24">
        <v>0</v>
      </c>
      <c r="AB80" s="24">
        <v>40</v>
      </c>
      <c r="AC80" s="24">
        <v>0</v>
      </c>
      <c r="AD80" s="24">
        <v>0</v>
      </c>
      <c r="AE80" s="24">
        <v>0</v>
      </c>
      <c r="AF80" s="27">
        <v>40</v>
      </c>
      <c r="AG80" s="29"/>
      <c r="AH80" s="26">
        <f t="shared" si="5"/>
        <v>-40</v>
      </c>
    </row>
    <row r="81" spans="1:34" s="31" customFormat="1" ht="10.5" outlineLevel="1">
      <c r="A81" s="24" t="s">
        <v>851</v>
      </c>
      <c r="B81" s="24"/>
      <c r="C81" s="25" t="s">
        <v>852</v>
      </c>
      <c r="D81" s="26"/>
      <c r="E81" s="25" t="s">
        <v>853</v>
      </c>
      <c r="F81" s="27"/>
      <c r="G81" s="27">
        <v>0</v>
      </c>
      <c r="H81" s="27"/>
      <c r="I81" s="28">
        <f t="shared" si="4"/>
        <v>0</v>
      </c>
      <c r="J81" s="27"/>
      <c r="K81" s="24">
        <v>0</v>
      </c>
      <c r="L81" s="27">
        <v>0</v>
      </c>
      <c r="M81" s="29"/>
      <c r="N81" s="27"/>
      <c r="O81" s="27"/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7271.11</v>
      </c>
      <c r="V81" s="24">
        <v>-7271.11</v>
      </c>
      <c r="W81" s="24">
        <v>0</v>
      </c>
      <c r="X81" s="30">
        <v>0</v>
      </c>
      <c r="Y81" s="30"/>
      <c r="Z81" s="24">
        <v>0</v>
      </c>
      <c r="AA81" s="24">
        <v>0</v>
      </c>
      <c r="AB81" s="24">
        <v>0</v>
      </c>
      <c r="AC81" s="24">
        <v>0</v>
      </c>
      <c r="AD81" s="24">
        <v>7270.78</v>
      </c>
      <c r="AE81" s="24">
        <v>0</v>
      </c>
      <c r="AF81" s="27">
        <v>7270.78</v>
      </c>
      <c r="AG81" s="29"/>
      <c r="AH81" s="26">
        <f t="shared" si="5"/>
        <v>-7270.78</v>
      </c>
    </row>
    <row r="82" spans="1:34" s="31" customFormat="1" ht="10.5" outlineLevel="1">
      <c r="A82" s="24" t="s">
        <v>854</v>
      </c>
      <c r="B82" s="24"/>
      <c r="C82" s="25" t="s">
        <v>855</v>
      </c>
      <c r="D82" s="26"/>
      <c r="E82" s="25" t="s">
        <v>856</v>
      </c>
      <c r="F82" s="27"/>
      <c r="G82" s="27">
        <v>0</v>
      </c>
      <c r="H82" s="27"/>
      <c r="I82" s="28">
        <f t="shared" si="4"/>
        <v>1691888</v>
      </c>
      <c r="J82" s="27"/>
      <c r="K82" s="24">
        <v>1691888</v>
      </c>
      <c r="L82" s="27">
        <v>1691888</v>
      </c>
      <c r="M82" s="29"/>
      <c r="N82" s="27"/>
      <c r="O82" s="27"/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30">
        <v>0</v>
      </c>
      <c r="Y82" s="30"/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7">
        <v>0</v>
      </c>
      <c r="AG82" s="29"/>
      <c r="AH82" s="26">
        <f t="shared" si="5"/>
        <v>1691888</v>
      </c>
    </row>
    <row r="83" spans="1:34" s="31" customFormat="1" ht="10.5" outlineLevel="1">
      <c r="A83" s="24" t="s">
        <v>857</v>
      </c>
      <c r="B83" s="24"/>
      <c r="C83" s="25" t="s">
        <v>858</v>
      </c>
      <c r="D83" s="26"/>
      <c r="E83" s="25" t="s">
        <v>859</v>
      </c>
      <c r="F83" s="27"/>
      <c r="G83" s="27">
        <v>0</v>
      </c>
      <c r="H83" s="27"/>
      <c r="I83" s="28">
        <f t="shared" si="4"/>
        <v>0</v>
      </c>
      <c r="J83" s="27"/>
      <c r="K83" s="24">
        <v>0</v>
      </c>
      <c r="L83" s="27">
        <v>0</v>
      </c>
      <c r="M83" s="29"/>
      <c r="N83" s="27"/>
      <c r="O83" s="27"/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30">
        <v>0</v>
      </c>
      <c r="Y83" s="30"/>
      <c r="Z83" s="24">
        <v>-55489.29</v>
      </c>
      <c r="AA83" s="24">
        <v>-48725.74</v>
      </c>
      <c r="AB83" s="24">
        <v>-56296.97</v>
      </c>
      <c r="AC83" s="24">
        <v>-46357.68</v>
      </c>
      <c r="AD83" s="24">
        <v>0</v>
      </c>
      <c r="AE83" s="24">
        <v>0</v>
      </c>
      <c r="AF83" s="27">
        <v>-206869.68</v>
      </c>
      <c r="AG83" s="29"/>
      <c r="AH83" s="26">
        <f t="shared" si="5"/>
        <v>206869.68</v>
      </c>
    </row>
    <row r="84" spans="1:34" s="31" customFormat="1" ht="10.5" outlineLevel="1">
      <c r="A84" s="24" t="s">
        <v>860</v>
      </c>
      <c r="B84" s="24"/>
      <c r="C84" s="25" t="s">
        <v>861</v>
      </c>
      <c r="D84" s="26"/>
      <c r="E84" s="25" t="s">
        <v>862</v>
      </c>
      <c r="F84" s="27"/>
      <c r="G84" s="27">
        <v>0</v>
      </c>
      <c r="H84" s="27"/>
      <c r="I84" s="28">
        <f t="shared" si="4"/>
        <v>0</v>
      </c>
      <c r="J84" s="27"/>
      <c r="K84" s="24">
        <v>0</v>
      </c>
      <c r="L84" s="27">
        <v>0</v>
      </c>
      <c r="M84" s="29"/>
      <c r="N84" s="27"/>
      <c r="O84" s="27"/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30">
        <v>0</v>
      </c>
      <c r="Y84" s="30"/>
      <c r="Z84" s="24">
        <v>-486.38</v>
      </c>
      <c r="AA84" s="24">
        <v>-1417.27</v>
      </c>
      <c r="AB84" s="24">
        <v>-20306.57</v>
      </c>
      <c r="AC84" s="24">
        <v>-14473.94</v>
      </c>
      <c r="AD84" s="24">
        <v>-16908.18</v>
      </c>
      <c r="AE84" s="24">
        <v>0</v>
      </c>
      <c r="AF84" s="27">
        <v>-53592.34</v>
      </c>
      <c r="AG84" s="29"/>
      <c r="AH84" s="26">
        <f t="shared" si="5"/>
        <v>53592.34</v>
      </c>
    </row>
    <row r="85" spans="1:34" s="31" customFormat="1" ht="10.5" outlineLevel="1">
      <c r="A85" s="24" t="s">
        <v>863</v>
      </c>
      <c r="B85" s="24"/>
      <c r="C85" s="25" t="s">
        <v>864</v>
      </c>
      <c r="D85" s="26"/>
      <c r="E85" s="25" t="s">
        <v>865</v>
      </c>
      <c r="F85" s="27"/>
      <c r="G85" s="27">
        <v>0</v>
      </c>
      <c r="H85" s="27"/>
      <c r="I85" s="28">
        <f t="shared" si="4"/>
        <v>0</v>
      </c>
      <c r="J85" s="27"/>
      <c r="K85" s="24">
        <v>0</v>
      </c>
      <c r="L85" s="27">
        <v>0</v>
      </c>
      <c r="M85" s="29"/>
      <c r="N85" s="27"/>
      <c r="O85" s="27"/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30">
        <v>0</v>
      </c>
      <c r="Y85" s="30"/>
      <c r="Z85" s="24">
        <v>0</v>
      </c>
      <c r="AA85" s="24">
        <v>-116.94</v>
      </c>
      <c r="AB85" s="24">
        <v>-60.68</v>
      </c>
      <c r="AC85" s="24">
        <v>-67.44</v>
      </c>
      <c r="AD85" s="24">
        <v>0</v>
      </c>
      <c r="AE85" s="24">
        <v>-61.04</v>
      </c>
      <c r="AF85" s="27">
        <v>-306.1</v>
      </c>
      <c r="AG85" s="29"/>
      <c r="AH85" s="26">
        <f t="shared" si="5"/>
        <v>306.1</v>
      </c>
    </row>
    <row r="86" spans="1:34" s="31" customFormat="1" ht="10.5" outlineLevel="1">
      <c r="A86" s="24" t="s">
        <v>866</v>
      </c>
      <c r="B86" s="24"/>
      <c r="C86" s="25" t="s">
        <v>867</v>
      </c>
      <c r="D86" s="26"/>
      <c r="E86" s="25" t="s">
        <v>868</v>
      </c>
      <c r="F86" s="27"/>
      <c r="G86" s="27">
        <v>0</v>
      </c>
      <c r="H86" s="27"/>
      <c r="I86" s="28">
        <f t="shared" si="4"/>
        <v>0</v>
      </c>
      <c r="J86" s="27"/>
      <c r="K86" s="24">
        <v>0</v>
      </c>
      <c r="L86" s="27">
        <v>0</v>
      </c>
      <c r="M86" s="29"/>
      <c r="N86" s="27"/>
      <c r="O86" s="27"/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30">
        <v>0</v>
      </c>
      <c r="Y86" s="30"/>
      <c r="Z86" s="24">
        <v>-1569</v>
      </c>
      <c r="AA86" s="24">
        <v>-2080</v>
      </c>
      <c r="AB86" s="24">
        <v>-28683</v>
      </c>
      <c r="AC86" s="24">
        <v>0</v>
      </c>
      <c r="AD86" s="24">
        <v>-1307.1</v>
      </c>
      <c r="AE86" s="24">
        <v>0</v>
      </c>
      <c r="AF86" s="27">
        <v>-33639.1</v>
      </c>
      <c r="AG86" s="29"/>
      <c r="AH86" s="26">
        <f t="shared" si="5"/>
        <v>33639.1</v>
      </c>
    </row>
    <row r="87" spans="1:34" s="31" customFormat="1" ht="10.5" outlineLevel="1">
      <c r="A87" s="24" t="s">
        <v>869</v>
      </c>
      <c r="B87" s="24"/>
      <c r="C87" s="25" t="s">
        <v>870</v>
      </c>
      <c r="D87" s="26"/>
      <c r="E87" s="25" t="s">
        <v>871</v>
      </c>
      <c r="F87" s="27"/>
      <c r="G87" s="27">
        <v>0</v>
      </c>
      <c r="H87" s="27"/>
      <c r="I87" s="28">
        <f t="shared" si="4"/>
        <v>0</v>
      </c>
      <c r="J87" s="27"/>
      <c r="K87" s="24">
        <v>0</v>
      </c>
      <c r="L87" s="27">
        <v>0</v>
      </c>
      <c r="M87" s="29"/>
      <c r="N87" s="27"/>
      <c r="O87" s="27"/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30">
        <v>0</v>
      </c>
      <c r="Y87" s="30"/>
      <c r="Z87" s="24">
        <v>0</v>
      </c>
      <c r="AA87" s="24">
        <v>-108.82</v>
      </c>
      <c r="AB87" s="24">
        <v>0</v>
      </c>
      <c r="AC87" s="24">
        <v>0</v>
      </c>
      <c r="AD87" s="24">
        <v>0</v>
      </c>
      <c r="AE87" s="24">
        <v>0</v>
      </c>
      <c r="AF87" s="27">
        <v>-108.82</v>
      </c>
      <c r="AG87" s="29"/>
      <c r="AH87" s="26">
        <f t="shared" si="5"/>
        <v>108.82</v>
      </c>
    </row>
    <row r="88" spans="1:34" s="61" customFormat="1" ht="15.75">
      <c r="A88" s="61" t="s">
        <v>872</v>
      </c>
      <c r="C88" s="61" t="s">
        <v>873</v>
      </c>
      <c r="E88" s="61" t="s">
        <v>874</v>
      </c>
      <c r="F88" s="62"/>
      <c r="G88" s="62">
        <v>9668314</v>
      </c>
      <c r="H88" s="62"/>
      <c r="I88" s="63">
        <f>+L88-G88</f>
        <v>1655906</v>
      </c>
      <c r="J88" s="62"/>
      <c r="K88" s="61">
        <v>11324220</v>
      </c>
      <c r="L88" s="62">
        <v>11324220</v>
      </c>
      <c r="M88" s="62"/>
      <c r="N88" s="62"/>
      <c r="O88" s="62"/>
      <c r="P88" s="61">
        <v>86137.66</v>
      </c>
      <c r="Q88" s="61">
        <v>-86137.66</v>
      </c>
      <c r="R88" s="61">
        <v>230385.63</v>
      </c>
      <c r="S88" s="61">
        <v>119478.05</v>
      </c>
      <c r="T88" s="61">
        <v>42960.22</v>
      </c>
      <c r="U88" s="61">
        <v>-157137.4</v>
      </c>
      <c r="V88" s="61">
        <v>27631.07</v>
      </c>
      <c r="W88" s="61">
        <v>1292.48</v>
      </c>
      <c r="X88" s="64">
        <v>264610.05</v>
      </c>
      <c r="Y88" s="64"/>
      <c r="Z88" s="61">
        <v>550412.17</v>
      </c>
      <c r="AA88" s="61">
        <v>751663.1</v>
      </c>
      <c r="AB88" s="61">
        <v>617681.1</v>
      </c>
      <c r="AC88" s="61">
        <v>758466.05</v>
      </c>
      <c r="AD88" s="61">
        <v>210806.39</v>
      </c>
      <c r="AE88" s="61">
        <v>39216.51</v>
      </c>
      <c r="AF88" s="62">
        <v>2928245.32</v>
      </c>
      <c r="AG88" s="62"/>
      <c r="AH88" s="61">
        <f>+L88-N88-X88-AF88</f>
        <v>8131364.629999999</v>
      </c>
    </row>
    <row r="92" ht="10.5">
      <c r="E92" s="65"/>
    </row>
  </sheetData>
  <printOptions gridLines="1"/>
  <pageMargins left="0.25" right="0.25" top="0.5" bottom="0.5" header="0.25" footer="0.25"/>
  <pageSetup blackAndWhite="1" orientation="landscape" pageOrder="overThenDown" r:id="rId1"/>
  <headerFooter alignWithMargins="0">
    <oddHeader>&amp;C&amp;F</oddHeader>
    <oddFooter>&amp;L&amp;D&amp;RPage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 -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Information Systems</dc:creator>
  <cp:keywords/>
  <dc:description/>
  <cp:lastModifiedBy>Campus Information Systems</cp:lastModifiedBy>
  <dcterms:created xsi:type="dcterms:W3CDTF">2004-11-22T11:03:01Z</dcterms:created>
  <dcterms:modified xsi:type="dcterms:W3CDTF">2005-02-10T21:47:10Z</dcterms:modified>
  <cp:category/>
  <cp:version/>
  <cp:contentType/>
  <cp:contentStatus/>
</cp:coreProperties>
</file>