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ummary" sheetId="1" r:id="rId1"/>
    <sheet name="ACTPER" sheetId="2" r:id="rId2"/>
    <sheet name="DEPPER" sheetId="3" r:id="rId3"/>
    <sheet name="Bdgt Jrnls" sheetId="4" r:id="rId4"/>
    <sheet name="Exp Jrnls" sheetId="5" r:id="rId5"/>
  </sheets>
  <definedNames>
    <definedName name="NvsAnswerCol" localSheetId="4">"[Drill1]JRNLLAYOUT!$A$4:$A$50"</definedName>
    <definedName name="NvsAnswerCol">"[Drill1]JRNLLAYOUT!$A$4:$A$25"</definedName>
    <definedName name="NvsASD">"V2004-12-10"</definedName>
    <definedName name="NvsAutoDrillOk" localSheetId="3">"VN"</definedName>
    <definedName name="NvsAutoDrillOk">"VY"</definedName>
    <definedName name="NvsDateToNumber">"Y"</definedName>
    <definedName name="NvsDrillHyperLink" localSheetId="1">"https://cmsfin.csufresno.edu/psp/ffreprd/EMPLOYEE/ERP/c/REPORT_BOOKS.IC_RUN_DRILLDOWN.GBL?Action=A&amp;NVS_INSTANCE=16462_10500"</definedName>
    <definedName name="NvsDrillHyperLink" localSheetId="3">"https://cmsfin.csufresno.edu/psp/ffreprd/EMPLOYEE/ERP/c/REPORT_BOOKS.IC_RUN_DRILLDOWN.GBL?Action=A&amp;NVS_INSTANCE=16469_10507"</definedName>
    <definedName name="NvsDrillHyperLink" localSheetId="2">"https://cmsfin.csufresno.edu/psp/ffreprd/EMPLOYEE/ERP/c/REPORT_BOOKS.IC_RUN_DRILLDOWN.GBL?Action=A&amp;NVS_INSTANCE=16471_10511"</definedName>
    <definedName name="NvsDrillHyperLink" localSheetId="4">"https://cmsfin.csufresno.edu/psp/ffreprd/EMPLOYEE/ERP/c/REPORT_BOOKS.IC_RUN_DRILLDOWN.GBL?Action=A&amp;NVS_INSTANCE=16480_10526"</definedName>
    <definedName name="NvsDrillHyperLink" localSheetId="0">"https://cmsfin.csufresno.edu/psp/ffreprd/EMPLOYEE/ERP/c/REPORT_BOOKS.IC_RUN_DRILLDOWN.GBL?Action=A&amp;NVS_INSTANCE=16461_10497"</definedName>
    <definedName name="NvsElapsedTime" localSheetId="1">0.000266203700448386</definedName>
    <definedName name="NvsElapsedTime" localSheetId="3">0.000104166661913041</definedName>
    <definedName name="NvsElapsedTime" localSheetId="2">0.000277777777228039</definedName>
    <definedName name="NvsElapsedTime" localSheetId="4">0.0000462962998426519</definedName>
    <definedName name="NvsElapsedTime">0.000358796292857733</definedName>
    <definedName name="NvsEndTime" localSheetId="1">38331.4249884259</definedName>
    <definedName name="NvsEndTime" localSheetId="3">38331.4300462963</definedName>
    <definedName name="NvsEndTime" localSheetId="2">38331.4314814815</definedName>
    <definedName name="NvsEndTime" localSheetId="4">38331.4412152778</definedName>
    <definedName name="NvsEndTime">38331.4232291667</definedName>
    <definedName name="NvsInstLang">"VENG"</definedName>
    <definedName name="NvsInstSpec" localSheetId="1">"%,QFR_LEDGER_KK_ENC,CA.POSTED_TOTAL_AMT,SALLBUDYRS,FDEPTID,TORG_BUD,N50000,FACCOUNT,TRPT_ACCT_BUD,N600000,FDEPTID,TORG_BUD,N50000,FFUND_CODE,V00104"</definedName>
    <definedName name="NvsInstSpec" localSheetId="3">"%,LDETAIL,Y2004001,FBUSINESS_UNIT,VFRSNO,FSCENARIO,VUPDATED,FDEPTID,TORG_BUD,N50000,FACCOUNT,TRPT_ACCT_BUD,N600000,FDEPTID,TORG_BUD,N50000,FFUND_CODE,V00104"</definedName>
    <definedName name="NvsInstSpec" localSheetId="2">"%,QFR_LEDGER_KK_ACT,CA.POSTED_TOTAL_AMT,SALLBUDYRS,FDEPTID,TORG_BUD,N50000,FACCOUNT,TRPT_ACCT_BUD,N600000,FDEPTID,TORG_BUD,N50000,FFUND_CODE,V00104"</definedName>
    <definedName name="NvsInstSpec" localSheetId="4">"%,QFR_LEDGER_KK_ACT,CA.POSTED_TOTAL_AMT,Y2004004,FBUSINESS_UNIT,VFRSNO,FDEPTID,TORG_BUD,N50000,FACCOUNT,TRPT_ACCT_BUD,N600000,FDEPTID,TORG_BUD,N50000,FFUND_CODE,V00104"</definedName>
    <definedName name="NvsInstSpec">"%,FDEPTID,TORG_BUD,N50000,FFUND_CODE,V00104"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2">"%,XZF.ACCOUNT.PSDetail"</definedName>
    <definedName name="NvsNplSpec">"%,X,RZF..,CZF.."</definedName>
    <definedName name="NvsPanelBusUnit">"V"</definedName>
    <definedName name="NvsPanelEffdt" localSheetId="1">"V1992-12-10"</definedName>
    <definedName name="NvsPanelEffdt" localSheetId="2">"V1995-01-01"</definedName>
    <definedName name="NvsPanelEffdt">"V2004-11-21"</definedName>
    <definedName name="NvsPanelSetid" localSheetId="1">"VNEWGN"</definedName>
    <definedName name="NvsPanelSetid" localSheetId="2">"VCSUF"</definedName>
    <definedName name="NvsPanelSetid">"VFRSNO"</definedName>
    <definedName name="NvsParentRef" localSheetId="3">"[DR_16461_16462_R69.xls]'ACTPER'!$K$34"</definedName>
    <definedName name="NvsParentRef" localSheetId="2">"[R69.xls]Sheet1!$L$25"</definedName>
    <definedName name="NvsParentRef" localSheetId="4">"[DR_16461_16462_R69.xls]'ACTPER'!$AB$34"</definedName>
    <definedName name="NvsParentRef">"[R69.xls]Sheet1!$K$25"</definedName>
    <definedName name="NvsQueryName" localSheetId="3">"FR_BUD_JOURNALS"</definedName>
    <definedName name="NvsQueryName" localSheetId="4">"FR_JOURNAL_DETAILS"</definedName>
    <definedName name="NvsReqBU">"VFRSNO"</definedName>
    <definedName name="NvsReqBUOnly">"VY"</definedName>
    <definedName name="NvsRowCount" localSheetId="3">22</definedName>
    <definedName name="NvsRowCount" localSheetId="4">47</definedName>
    <definedName name="NvsSheetType" localSheetId="1">"M"</definedName>
    <definedName name="NvsSheetType" localSheetId="3">"T"</definedName>
    <definedName name="NvsSheetType" localSheetId="2">"M"</definedName>
    <definedName name="NvsSheetType" localSheetId="4">"T"</definedName>
    <definedName name="NvsSheetType" localSheetId="0">"M"</definedName>
    <definedName name="NvsTransLed">"VN"</definedName>
    <definedName name="NvsTreeASD">"V2004-12-10"</definedName>
    <definedName name="NvsUpdateOption" localSheetId="3">"N"</definedName>
    <definedName name="NvsUpdateOption" localSheetId="4">"N"</definedName>
    <definedName name="NvsValTbl.SCENARIO">"BD_SCENARIO_TBL"</definedName>
    <definedName name="_xlnm.Print_Titles" localSheetId="1">'ACTPER'!$C:$E,'ACTPER'!$2:$6</definedName>
    <definedName name="_xlnm.Print_Titles" localSheetId="2">'DEPPER'!$B:$D,'DEPPER'!$2:$6</definedName>
  </definedNames>
  <calcPr fullCalcOnLoad="1"/>
</workbook>
</file>

<file path=xl/sharedStrings.xml><?xml version="1.0" encoding="utf-8"?>
<sst xmlns="http://schemas.openxmlformats.org/spreadsheetml/2006/main" count="834" uniqueCount="264">
  <si>
    <t>Business Unit:</t>
  </si>
  <si>
    <t>Report:</t>
  </si>
  <si>
    <t>As of Date:</t>
  </si>
  <si>
    <t>For Fund:</t>
  </si>
  <si>
    <t>Run Date:</t>
  </si>
  <si>
    <t>Fiscal Year:</t>
  </si>
  <si>
    <t>Division</t>
  </si>
  <si>
    <t>Description</t>
  </si>
  <si>
    <t>Pre-Encumbrances</t>
  </si>
  <si>
    <t>Encumbrances</t>
  </si>
  <si>
    <t>Actuals</t>
  </si>
  <si>
    <t>%,AFT,FDESCR</t>
  </si>
  <si>
    <t>%,LDETAIL,FSCENARIO,VUPDATED</t>
  </si>
  <si>
    <t>%,QFR_LEDGER_KK_ENC,CA.POSTED_TOTAL_AMT</t>
  </si>
  <si>
    <t>%,QFR_LEDGER_KK_ACT,CA.POSTED_TOTAL_AMT</t>
  </si>
  <si>
    <t>%,AFT,FDEPTID</t>
  </si>
  <si>
    <t>Account Type:</t>
  </si>
  <si>
    <t>%,C</t>
  </si>
  <si>
    <t>President</t>
  </si>
  <si>
    <t>Provot &amp; Vp Academic Affairs</t>
  </si>
  <si>
    <t>%,FDEPTID,TORG_BUD,XDYYNYY01,N10000,FACCOUNT,TRPT_ACCT_BUD,N600000</t>
  </si>
  <si>
    <t>Expense</t>
  </si>
  <si>
    <t>%,FDEPTID,TORG_BUD,XDYYNYY01,N20000,FACCOUNT,TRPT_ACCT_BUD,N600000</t>
  </si>
  <si>
    <t>Administrative Services</t>
  </si>
  <si>
    <t>VP For University Advancement</t>
  </si>
  <si>
    <t>VP of Student Affairs</t>
  </si>
  <si>
    <t>Centrally Monitored</t>
  </si>
  <si>
    <t>Information Technology</t>
  </si>
  <si>
    <t>%,FDEPTID,TORG_BUD,XDYYNYY01,N40000,FACCOUNT,TRPT_ACCT_BUD,N600000</t>
  </si>
  <si>
    <t>%,FDEPTID,TORG_BUD,XDYYNYY01,N50000,FACCOUNT,TRPT_ACCT_BUD,N600000</t>
  </si>
  <si>
    <t>%,FDEPTID,TORG_BUD,XDYYNYY01,N60000,FACCOUNT,TRPT_ACCT_BUD,N600000</t>
  </si>
  <si>
    <t>%,FDEPTID,TORG_BUD,XDYYNYY01,N70000,FACCOUNT,TRPT_ACCT_BUD,N600000</t>
  </si>
  <si>
    <t>%,FDEPTID,TORG_BUD,XDYYNYY01,N80000,FACCOUNT,TRPT_ACCT_BUD,N600000</t>
  </si>
  <si>
    <t>%,LACTUALS,SALLBUDYRS</t>
  </si>
  <si>
    <t>%,LDETAIL,FSCENARIO,VORIGINAL</t>
  </si>
  <si>
    <t>Budget Available</t>
  </si>
  <si>
    <t>Budget Original</t>
  </si>
  <si>
    <t>Budget Adjustment</t>
  </si>
  <si>
    <t>Budget Current</t>
  </si>
  <si>
    <t>Total</t>
  </si>
  <si>
    <t>%,V50450</t>
  </si>
  <si>
    <t>%,V50452</t>
  </si>
  <si>
    <t>%,V50453</t>
  </si>
  <si>
    <t>%,V50456</t>
  </si>
  <si>
    <t>%,V50457</t>
  </si>
  <si>
    <t>50450</t>
  </si>
  <si>
    <t>50452</t>
  </si>
  <si>
    <t>University Development</t>
  </si>
  <si>
    <t>50453</t>
  </si>
  <si>
    <t>Advancement Services</t>
  </si>
  <si>
    <t>50456</t>
  </si>
  <si>
    <t>Office of Univ Communications</t>
  </si>
  <si>
    <t>50457</t>
  </si>
  <si>
    <t>Alumni Relations</t>
  </si>
  <si>
    <t>R69</t>
  </si>
  <si>
    <t>FRSNO</t>
  </si>
  <si>
    <t>2004-12-10</t>
  </si>
  <si>
    <t>00104</t>
  </si>
  <si>
    <t>General Fund-2004</t>
  </si>
  <si>
    <t>%,LACTUALS,FBUSINESS_UNIT,VFRSNO</t>
  </si>
  <si>
    <t>%,ATT,FACCOUNT</t>
  </si>
  <si>
    <t>%,AFT,FDESCR,UDESCR</t>
  </si>
  <si>
    <t>%,Y2004001</t>
  </si>
  <si>
    <t>%,LDETAIL,FSCENARIO,VUPDATED,XS</t>
  </si>
  <si>
    <t>%,Y1999012</t>
  </si>
  <si>
    <t>%,Y2000012</t>
  </si>
  <si>
    <t>%,Y2004002</t>
  </si>
  <si>
    <t>%,Y2004003</t>
  </si>
  <si>
    <t>%,Y2004004</t>
  </si>
  <si>
    <t>%,Y2004005</t>
  </si>
  <si>
    <t>%,Y2004006</t>
  </si>
  <si>
    <t>%,QFR_LEDGER_KK_ENC,CA.POSTED_TOTAL_AMT,XS</t>
  </si>
  <si>
    <t>%,QFR_LEDGER_KK_ACT,CA.POSTED_TOTAL_AMT,XS</t>
  </si>
  <si>
    <t>Breakdown by Account &amp; Period</t>
  </si>
  <si>
    <t>%,AFT,FACCOUNTING_PERIOD</t>
  </si>
  <si>
    <t>Account</t>
  </si>
  <si>
    <t xml:space="preserve">Budget Original </t>
  </si>
  <si>
    <t>2004-1</t>
  </si>
  <si>
    <t xml:space="preserve">Budget Current </t>
  </si>
  <si>
    <t>Pre-Encumbered (Req Drill)</t>
  </si>
  <si>
    <t>1999-12</t>
  </si>
  <si>
    <t>2000-12</t>
  </si>
  <si>
    <t>2004-2</t>
  </si>
  <si>
    <t>2004-3</t>
  </si>
  <si>
    <t>2004-4</t>
  </si>
  <si>
    <t>2004-5</t>
  </si>
  <si>
    <t>2004-6</t>
  </si>
  <si>
    <t>Projected Encumbered (PO Drill)</t>
  </si>
  <si>
    <t>Amount (Exp Drill)</t>
  </si>
  <si>
    <t>Budget Balance Available</t>
  </si>
  <si>
    <t>%,V601301</t>
  </si>
  <si>
    <t>601301</t>
  </si>
  <si>
    <t>Management &amp; Supervisory Sals</t>
  </si>
  <si>
    <t>%,V601401</t>
  </si>
  <si>
    <t>601401</t>
  </si>
  <si>
    <t>Regular Staff Salaries</t>
  </si>
  <si>
    <t>%,V601405</t>
  </si>
  <si>
    <t>601405</t>
  </si>
  <si>
    <t>Terminal Pay</t>
  </si>
  <si>
    <t>%,V601802</t>
  </si>
  <si>
    <t>601802</t>
  </si>
  <si>
    <t>Bridge Student Assistant</t>
  </si>
  <si>
    <t>%,V601910</t>
  </si>
  <si>
    <t>601910</t>
  </si>
  <si>
    <t>Personnel Services Reserves</t>
  </si>
  <si>
    <t>%,V603122</t>
  </si>
  <si>
    <t>603122</t>
  </si>
  <si>
    <t>Multi-Media Expenses</t>
  </si>
  <si>
    <t>%,V603126</t>
  </si>
  <si>
    <t>603126</t>
  </si>
  <si>
    <t>Office Supplies</t>
  </si>
  <si>
    <t>%,V603131</t>
  </si>
  <si>
    <t>603131</t>
  </si>
  <si>
    <t>Postage</t>
  </si>
  <si>
    <t>%,V603132</t>
  </si>
  <si>
    <t>603132</t>
  </si>
  <si>
    <t>Printing</t>
  </si>
  <si>
    <t>%,V603145</t>
  </si>
  <si>
    <t>603145</t>
  </si>
  <si>
    <t>Miscellaneous Expense</t>
  </si>
  <si>
    <t>%,V603179</t>
  </si>
  <si>
    <t>603179</t>
  </si>
  <si>
    <t>Procurement Card Purchases</t>
  </si>
  <si>
    <t>%,V603201</t>
  </si>
  <si>
    <t>603201</t>
  </si>
  <si>
    <t>Travel-In State</t>
  </si>
  <si>
    <t>%,V603202</t>
  </si>
  <si>
    <t>603202</t>
  </si>
  <si>
    <t>Travel-Out of State</t>
  </si>
  <si>
    <t>%,V603301</t>
  </si>
  <si>
    <t>603301</t>
  </si>
  <si>
    <t>Consulting Services</t>
  </si>
  <si>
    <t>%,V603302</t>
  </si>
  <si>
    <t>603302</t>
  </si>
  <si>
    <t>Equip Rental/Lease Agreements</t>
  </si>
  <si>
    <t>%,V603309</t>
  </si>
  <si>
    <t>603309</t>
  </si>
  <si>
    <t>Service/Maintenance Agreements</t>
  </si>
  <si>
    <t>%,V603310</t>
  </si>
  <si>
    <t>603310</t>
  </si>
  <si>
    <t>Contractual Services - Other</t>
  </si>
  <si>
    <t>%,V603503</t>
  </si>
  <si>
    <t>603503</t>
  </si>
  <si>
    <t>Telephone Line Charges</t>
  </si>
  <si>
    <t>%,V603504</t>
  </si>
  <si>
    <t>603504</t>
  </si>
  <si>
    <t>Telephone MACS</t>
  </si>
  <si>
    <t>%,V603505</t>
  </si>
  <si>
    <t>603505</t>
  </si>
  <si>
    <t>Telephone Usage</t>
  </si>
  <si>
    <t>%,V603507</t>
  </si>
  <si>
    <t>603507</t>
  </si>
  <si>
    <t>Telephone-CVIP Internet Access</t>
  </si>
  <si>
    <t>%,V606113</t>
  </si>
  <si>
    <t>606113</t>
  </si>
  <si>
    <t>Plan Check-DSA Services</t>
  </si>
  <si>
    <t>%,V606120</t>
  </si>
  <si>
    <t>606120</t>
  </si>
  <si>
    <t>Construction Costs</t>
  </si>
  <si>
    <t>%,V607022</t>
  </si>
  <si>
    <t>607022</t>
  </si>
  <si>
    <t>Design Arch Fees</t>
  </si>
  <si>
    <t>%,V607031</t>
  </si>
  <si>
    <t>607031</t>
  </si>
  <si>
    <t>Construction Contract</t>
  </si>
  <si>
    <t>%,V608000</t>
  </si>
  <si>
    <t>608000</t>
  </si>
  <si>
    <t>Prior Year Budget Carry Forwrd</t>
  </si>
  <si>
    <t>%,FACCOUNT,X,_</t>
  </si>
  <si>
    <t>Account Total</t>
  </si>
  <si>
    <t>Total Expenditures</t>
  </si>
  <si>
    <t>%,ATT,FDEPTID</t>
  </si>
  <si>
    <t>%,LDETAIL,XS,FSCENARIO,VUPDATED</t>
  </si>
  <si>
    <t>Breakdown by Department &amp; Period</t>
  </si>
  <si>
    <t>Dept/Org</t>
  </si>
  <si>
    <t>Original Budget</t>
  </si>
  <si>
    <t>Current Budget</t>
  </si>
  <si>
    <t>Projected-Encumbered (PO Drill)</t>
  </si>
  <si>
    <t>Actuals Amount(Exp Drill)</t>
  </si>
  <si>
    <t>%,FDEPTID,X,_</t>
  </si>
  <si>
    <t>Dept/Org Total</t>
  </si>
  <si>
    <t>Vp For University Advancement</t>
  </si>
  <si>
    <t>%,HJournal,RBUDJRNL_DRIL_VW,FJOURNAL_ID,B</t>
  </si>
  <si>
    <t>%,HAcct,RBUDJRNL_DRIL_VW,FACCOUNT,B</t>
  </si>
  <si>
    <t>%,HDepartment,RBUDJRNL_DRIL_VW,FDEPTID,B</t>
  </si>
  <si>
    <t>%,HFund,RBUDJRNL_DRIL_VW,FFUND_CODE,B</t>
  </si>
  <si>
    <t>%,HClass,RBUDJRNL_DRIL_VW,FCLASS_FLD,B</t>
  </si>
  <si>
    <t>%,HRef,RBUDJRNL_DRIL_VW,FJRNL_LN_REF,B</t>
  </si>
  <si>
    <t>%,HMonetary Amount,RBUDJRNL_DRIL_VW,FMONETARY_AMOUNT,B</t>
  </si>
  <si>
    <t>%,HDate,RBUDJRNL_DRIL_VW,FJOURNAL_DATE,B</t>
  </si>
  <si>
    <t>%,HJournal Line Description,RBUDJRNL_DRIL_VW,FLINE_DESCR,B</t>
  </si>
  <si>
    <t>Journal</t>
  </si>
  <si>
    <t>Acct</t>
  </si>
  <si>
    <t>Department</t>
  </si>
  <si>
    <t>Fund</t>
  </si>
  <si>
    <t>Class_Fld</t>
  </si>
  <si>
    <t>Reference Line No</t>
  </si>
  <si>
    <t>Monetary Amount</t>
  </si>
  <si>
    <t>Date</t>
  </si>
  <si>
    <t>Journal Line Description</t>
  </si>
  <si>
    <t>0000037698</t>
  </si>
  <si>
    <t>00000</t>
  </si>
  <si>
    <t>2004-11-15</t>
  </si>
  <si>
    <t>0000037699</t>
  </si>
  <si>
    <t>0000037702</t>
  </si>
  <si>
    <t>AO-011</t>
  </si>
  <si>
    <t>2004-07-01</t>
  </si>
  <si>
    <t>ORIGINAL BUDGET</t>
  </si>
  <si>
    <t>ABJ001</t>
  </si>
  <si>
    <t>2004-09-28</t>
  </si>
  <si>
    <t>CARRYFOWARD #1</t>
  </si>
  <si>
    <t>0000037606</t>
  </si>
  <si>
    <t>01003</t>
  </si>
  <si>
    <t>2004-11-04</t>
  </si>
  <si>
    <t>0000037610</t>
  </si>
  <si>
    <t>%,HUnit,RFR_JRNL_DRIL_VW,FBUSINESS_UNIT,B</t>
  </si>
  <si>
    <t>%,HJournal ID,RFR_JRNL_DRIL_VW,FJOURNAL_ID,B</t>
  </si>
  <si>
    <t>%,HLine #,RFR_JRNL_DRIL_VW,FJOURNAL_LINE,B</t>
  </si>
  <si>
    <t>%,HAccount,RFR_JRNL_DRIL_VW,FACCOUNT,B</t>
  </si>
  <si>
    <t>%,HDept,RFR_JRNL_DRIL_VW,FDEPTID,B</t>
  </si>
  <si>
    <t>%,HFund,RFR_JRNL_DRIL_VW,FFUND_CODE,B</t>
  </si>
  <si>
    <t>%,HClass,RFR_JRNL_DRIL_VW,FCLASS_FLD,B</t>
  </si>
  <si>
    <t>%,HAmount,RFR_JRNL_DRIL_VW,FMONETARY_AMOUNT,B</t>
  </si>
  <si>
    <t>%,HDate,RFR_JRNL_DRIL_VW,FJOURNAL_DATE,B</t>
  </si>
  <si>
    <t>%,HLine Descr,RFR_JRNL_DRIL_VW,FLINE_DESCR,B</t>
  </si>
  <si>
    <t>Business_Unit</t>
  </si>
  <si>
    <t>Line #</t>
  </si>
  <si>
    <t>Fund Code</t>
  </si>
  <si>
    <t>Class Fld</t>
  </si>
  <si>
    <t>PAY0037646</t>
  </si>
  <si>
    <t>2004-10-31</t>
  </si>
  <si>
    <t>Payroll Feed</t>
  </si>
  <si>
    <t>APD0037281</t>
  </si>
  <si>
    <t>2004-10-13</t>
  </si>
  <si>
    <t>OD 259970492</t>
  </si>
  <si>
    <t>APD0037265</t>
  </si>
  <si>
    <t>2004-10-12</t>
  </si>
  <si>
    <t>OD 258852303</t>
  </si>
  <si>
    <t>APD0037421</t>
  </si>
  <si>
    <t>2004-10-27</t>
  </si>
  <si>
    <t>OD 261115500</t>
  </si>
  <si>
    <t>OD 261159199</t>
  </si>
  <si>
    <t>APD0037346</t>
  </si>
  <si>
    <t>2004-10-20</t>
  </si>
  <si>
    <t>OD 260891678</t>
  </si>
  <si>
    <t>APD0037192</t>
  </si>
  <si>
    <t>2004-10-04</t>
  </si>
  <si>
    <t>OD 258214399</t>
  </si>
  <si>
    <t>OD 258345134</t>
  </si>
  <si>
    <t>OD 258209989</t>
  </si>
  <si>
    <t>OD 260617840-260407396</t>
  </si>
  <si>
    <t>OD 260617841</t>
  </si>
  <si>
    <t>OD 260407396</t>
  </si>
  <si>
    <t>POSTAGE-CB</t>
  </si>
  <si>
    <t>CDCB-0031</t>
  </si>
  <si>
    <t>CDCB-0029</t>
  </si>
  <si>
    <t>Drill on 766,302</t>
  </si>
  <si>
    <t>Select Account by Period layout</t>
  </si>
  <si>
    <t>Budget Report</t>
  </si>
  <si>
    <t>Drill down on 2,036,849</t>
  </si>
  <si>
    <t>Select Budget Journals layout</t>
  </si>
  <si>
    <t>Drill on 162,056</t>
  </si>
  <si>
    <t>Select  Expense Journal Lines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</si>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</sst>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[Red]##,#0_;\(#,##0\)"/>
    <numFmt numFmtId="167" formatCode="#,##0;[Red]\(#,##0\)"/>
    <numFmt numFmtId="168" formatCode="0.00_);[Red]\(0.00\)"/>
    <numFmt numFmtId="169" formatCode="0.000_);[Red]\(0.000\)"/>
    <numFmt numFmtId="170" formatCode="0.0_);[Red]\(0.0\)"/>
    <numFmt numFmtId="171" formatCode="0_);[Red]\(0\)"/>
    <numFmt numFmtId="172" formatCode="#,##0.0_);[Red]\(#,##0.0\)"/>
    <numFmt numFmtId="173" formatCode="mmmm\ d\,\ yyyy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8"/>
      <color indexed="13"/>
      <name val="MS Sans Serif"/>
      <family val="0"/>
    </font>
    <font>
      <sz val="8"/>
      <name val="MS Sans Serif"/>
      <family val="0"/>
    </font>
    <font>
      <b/>
      <sz val="8"/>
      <color indexed="15"/>
      <name val="MS Sans Serif"/>
      <family val="0"/>
    </font>
    <font>
      <b/>
      <sz val="12"/>
      <color indexed="13"/>
      <name val="Arial"/>
      <family val="2"/>
    </font>
    <font>
      <sz val="8"/>
      <color indexed="41"/>
      <name val="MS Sans Serif"/>
      <family val="2"/>
    </font>
    <font>
      <b/>
      <sz val="12"/>
      <color indexed="41"/>
      <name val="MS Sans Serif"/>
      <family val="2"/>
    </font>
    <font>
      <sz val="8"/>
      <color indexed="62"/>
      <name val="MS Sans Serif"/>
      <family val="2"/>
    </font>
    <font>
      <sz val="12"/>
      <color indexed="13"/>
      <name val="Arial"/>
      <family val="2"/>
    </font>
    <font>
      <b/>
      <sz val="12"/>
      <color indexed="18"/>
      <name val="Arial"/>
      <family val="2"/>
    </font>
    <font>
      <b/>
      <sz val="12"/>
      <color indexed="15"/>
      <name val="Arial"/>
      <family val="2"/>
    </font>
    <font>
      <b/>
      <sz val="10"/>
      <color indexed="41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MS Sans Serif"/>
      <family val="2"/>
    </font>
    <font>
      <b/>
      <sz val="12"/>
      <color indexed="13"/>
      <name val="MS Sans Serif"/>
      <family val="0"/>
    </font>
    <font>
      <b/>
      <sz val="8"/>
      <color indexed="41"/>
      <name val="MS Sans Serif"/>
      <family val="2"/>
    </font>
    <font>
      <b/>
      <sz val="8"/>
      <color indexed="62"/>
      <name val="MS Sans Serif"/>
      <family val="2"/>
    </font>
    <font>
      <b/>
      <sz val="10"/>
      <name val="Arial"/>
      <family val="2"/>
    </font>
    <font>
      <sz val="18"/>
      <name val="Arial"/>
      <family val="2"/>
    </font>
    <font>
      <sz val="18"/>
      <name val="MS Sans Serif"/>
      <family val="0"/>
    </font>
    <font>
      <b/>
      <sz val="18"/>
      <color indexed="13"/>
      <name val="Arial"/>
      <family val="2"/>
    </font>
    <font>
      <sz val="18"/>
      <color indexed="13"/>
      <name val="MS Sans Serif"/>
      <family val="0"/>
    </font>
    <font>
      <sz val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2" borderId="0">
      <alignment/>
      <protection/>
    </xf>
    <xf numFmtId="167" fontId="4" fillId="2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5" fontId="2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/>
    </xf>
    <xf numFmtId="0" fontId="2" fillId="0" borderId="0" xfId="0" applyFont="1" applyAlignment="1" quotePrefix="1">
      <alignment/>
    </xf>
    <xf numFmtId="167" fontId="4" fillId="2" borderId="0" xfId="21" applyFont="1">
      <alignment/>
      <protection/>
    </xf>
    <xf numFmtId="167" fontId="6" fillId="2" borderId="0" xfId="21" applyFont="1">
      <alignment/>
      <protection/>
    </xf>
    <xf numFmtId="167" fontId="4" fillId="2" borderId="0" xfId="21">
      <alignment/>
      <protection/>
    </xf>
    <xf numFmtId="167" fontId="4" fillId="2" borderId="0" xfId="21" applyFill="1">
      <alignment/>
      <protection/>
    </xf>
    <xf numFmtId="38" fontId="4" fillId="2" borderId="0" xfId="17" applyNumberFormat="1" applyFill="1" applyAlignment="1">
      <alignment/>
    </xf>
    <xf numFmtId="167" fontId="5" fillId="2" borderId="0" xfId="21" applyFont="1" applyFill="1">
      <alignment/>
      <protection/>
    </xf>
    <xf numFmtId="167" fontId="4" fillId="3" borderId="0" xfId="21" applyFill="1">
      <alignment/>
      <protection/>
    </xf>
    <xf numFmtId="167" fontId="5" fillId="2" borderId="0" xfId="21" applyFont="1">
      <alignment/>
      <protection/>
    </xf>
    <xf numFmtId="167" fontId="4" fillId="2" borderId="0" xfId="21" applyAlignment="1">
      <alignment horizontal="left"/>
      <protection/>
    </xf>
    <xf numFmtId="167" fontId="8" fillId="2" borderId="0" xfId="21" applyFont="1" applyAlignment="1">
      <alignment horizontal="right"/>
      <protection/>
    </xf>
    <xf numFmtId="167" fontId="9" fillId="2" borderId="0" xfId="21" applyFont="1" applyAlignment="1">
      <alignment horizontal="right"/>
      <protection/>
    </xf>
    <xf numFmtId="167" fontId="8" fillId="2" borderId="0" xfId="21" applyFont="1" applyFill="1" applyAlignment="1">
      <alignment horizontal="right"/>
      <protection/>
    </xf>
    <xf numFmtId="167" fontId="10" fillId="2" borderId="0" xfId="21" applyFont="1" applyFill="1" applyAlignment="1">
      <alignment horizontal="right"/>
      <protection/>
    </xf>
    <xf numFmtId="38" fontId="8" fillId="2" borderId="0" xfId="17" applyNumberFormat="1" applyFont="1" applyFill="1" applyAlignment="1">
      <alignment horizontal="right"/>
    </xf>
    <xf numFmtId="167" fontId="10" fillId="3" borderId="0" xfId="21" applyFont="1" applyFill="1" applyAlignment="1">
      <alignment horizontal="right"/>
      <protection/>
    </xf>
    <xf numFmtId="167" fontId="8" fillId="3" borderId="0" xfId="21" applyFont="1" applyFill="1" applyAlignment="1">
      <alignment horizontal="right"/>
      <protection/>
    </xf>
    <xf numFmtId="167" fontId="11" fillId="2" borderId="0" xfId="21" applyFont="1">
      <alignment/>
      <protection/>
    </xf>
    <xf numFmtId="167" fontId="11" fillId="2" borderId="0" xfId="21" applyFont="1" applyFill="1">
      <alignment/>
      <protection/>
    </xf>
    <xf numFmtId="167" fontId="10" fillId="2" borderId="0" xfId="21" applyFont="1" applyFill="1" applyBorder="1" applyAlignment="1">
      <alignment horizontal="right"/>
      <protection/>
    </xf>
    <xf numFmtId="167" fontId="7" fillId="2" borderId="0" xfId="21" applyFont="1" applyFill="1" applyBorder="1" applyAlignment="1">
      <alignment horizontal="center"/>
      <protection/>
    </xf>
    <xf numFmtId="167" fontId="12" fillId="2" borderId="0" xfId="21" applyFont="1" applyFill="1" applyBorder="1" applyAlignment="1">
      <alignment horizontal="center" wrapText="1"/>
      <protection/>
    </xf>
    <xf numFmtId="167" fontId="11" fillId="2" borderId="0" xfId="21" applyFont="1" applyFill="1" applyBorder="1">
      <alignment/>
      <protection/>
    </xf>
    <xf numFmtId="167" fontId="11" fillId="2" borderId="0" xfId="21" applyFont="1" applyFill="1" applyBorder="1" applyAlignment="1">
      <alignment horizontal="center"/>
      <protection/>
    </xf>
    <xf numFmtId="167" fontId="11" fillId="3" borderId="0" xfId="21" applyFont="1" applyFill="1" applyBorder="1" applyAlignment="1">
      <alignment horizontal="center"/>
      <protection/>
    </xf>
    <xf numFmtId="167" fontId="12" fillId="2" borderId="0" xfId="21" applyFont="1" applyFill="1" applyBorder="1" applyAlignment="1">
      <alignment horizontal="center"/>
      <protection/>
    </xf>
    <xf numFmtId="167" fontId="13" fillId="2" borderId="0" xfId="21" applyFont="1" applyAlignment="1">
      <alignment horizontal="right" wrapText="1"/>
      <protection/>
    </xf>
    <xf numFmtId="167" fontId="12" fillId="4" borderId="1" xfId="21" applyFont="1" applyFill="1" applyBorder="1" applyAlignment="1">
      <alignment horizontal="center" wrapText="1"/>
      <protection/>
    </xf>
    <xf numFmtId="167" fontId="11" fillId="2" borderId="0" xfId="21" applyFont="1" applyAlignment="1">
      <alignment wrapText="1"/>
      <protection/>
    </xf>
    <xf numFmtId="167" fontId="11" fillId="2" borderId="0" xfId="21" applyFont="1" applyFill="1" applyAlignment="1">
      <alignment wrapText="1"/>
      <protection/>
    </xf>
    <xf numFmtId="167" fontId="12" fillId="4" borderId="4" xfId="21" applyFont="1" applyFill="1" applyBorder="1" applyAlignment="1">
      <alignment horizontal="center" wrapText="1"/>
      <protection/>
    </xf>
    <xf numFmtId="167" fontId="11" fillId="2" borderId="4" xfId="21" applyFont="1" applyFill="1" applyBorder="1" applyAlignment="1">
      <alignment horizontal="center" wrapText="1"/>
      <protection/>
    </xf>
    <xf numFmtId="167" fontId="11" fillId="3" borderId="4" xfId="21" applyFont="1" applyFill="1" applyBorder="1" applyAlignment="1">
      <alignment horizontal="center" wrapText="1"/>
      <protection/>
    </xf>
    <xf numFmtId="167" fontId="14" fillId="2" borderId="0" xfId="21" applyFont="1" applyAlignment="1">
      <alignment horizontal="right"/>
      <protection/>
    </xf>
    <xf numFmtId="167" fontId="14" fillId="2" borderId="0" xfId="21" applyFont="1" applyFill="1" applyAlignment="1">
      <alignment horizontal="right"/>
      <protection/>
    </xf>
    <xf numFmtId="167" fontId="15" fillId="2" borderId="0" xfId="21" applyFont="1" applyFill="1" applyAlignment="1">
      <alignment horizontal="right"/>
      <protection/>
    </xf>
    <xf numFmtId="167" fontId="15" fillId="3" borderId="0" xfId="21" applyFont="1" applyFill="1" applyAlignment="1">
      <alignment horizontal="right"/>
      <protection/>
    </xf>
    <xf numFmtId="167" fontId="14" fillId="3" borderId="0" xfId="21" applyFont="1" applyFill="1" applyAlignment="1">
      <alignment horizontal="right"/>
      <protection/>
    </xf>
    <xf numFmtId="167" fontId="7" fillId="2" borderId="0" xfId="21" applyFont="1">
      <alignment/>
      <protection/>
    </xf>
    <xf numFmtId="167" fontId="7" fillId="2" borderId="0" xfId="21" applyFont="1" applyFill="1">
      <alignment/>
      <protection/>
    </xf>
    <xf numFmtId="38" fontId="7" fillId="2" borderId="0" xfId="17" applyNumberFormat="1" applyFont="1" applyFill="1" applyAlignment="1">
      <alignment/>
    </xf>
    <xf numFmtId="167" fontId="7" fillId="3" borderId="0" xfId="21" applyFont="1" applyFill="1">
      <alignment/>
      <protection/>
    </xf>
    <xf numFmtId="167" fontId="16" fillId="2" borderId="0" xfId="21" applyFont="1" applyFill="1" applyAlignment="1">
      <alignment horizontal="right"/>
      <protection/>
    </xf>
    <xf numFmtId="167" fontId="4" fillId="2" borderId="0" xfId="22" applyFont="1">
      <alignment/>
      <protection/>
    </xf>
    <xf numFmtId="167" fontId="6" fillId="2" borderId="0" xfId="22" applyFont="1">
      <alignment/>
      <protection/>
    </xf>
    <xf numFmtId="167" fontId="4" fillId="2" borderId="0" xfId="22">
      <alignment/>
      <protection/>
    </xf>
    <xf numFmtId="38" fontId="4" fillId="2" borderId="0" xfId="18" applyNumberFormat="1" applyAlignment="1">
      <alignment/>
    </xf>
    <xf numFmtId="167" fontId="4" fillId="2" borderId="0" xfId="22" applyFill="1">
      <alignment/>
      <protection/>
    </xf>
    <xf numFmtId="167" fontId="5" fillId="2" borderId="0" xfId="22" applyFont="1">
      <alignment/>
      <protection/>
    </xf>
    <xf numFmtId="167" fontId="4" fillId="2" borderId="0" xfId="22" applyAlignment="1">
      <alignment horizontal="left"/>
      <protection/>
    </xf>
    <xf numFmtId="167" fontId="4" fillId="2" borderId="0" xfId="22" applyFill="1" applyAlignment="1">
      <alignment horizontal="left"/>
      <protection/>
    </xf>
    <xf numFmtId="38" fontId="4" fillId="2" borderId="0" xfId="18" applyNumberFormat="1" applyAlignment="1">
      <alignment horizontal="left"/>
    </xf>
    <xf numFmtId="38" fontId="4" fillId="2" borderId="0" xfId="18" applyNumberFormat="1" applyFill="1" applyAlignment="1">
      <alignment horizontal="left"/>
    </xf>
    <xf numFmtId="167" fontId="17" fillId="2" borderId="0" xfId="22" applyFont="1" applyAlignment="1">
      <alignment horizontal="left"/>
      <protection/>
    </xf>
    <xf numFmtId="167" fontId="6" fillId="2" borderId="0" xfId="22" applyFont="1" applyAlignment="1">
      <alignment horizontal="right"/>
      <protection/>
    </xf>
    <xf numFmtId="167" fontId="6" fillId="2" borderId="0" xfId="22" applyFont="1" applyAlignment="1">
      <alignment horizontal="right" wrapText="1"/>
      <protection/>
    </xf>
    <xf numFmtId="167" fontId="12" fillId="4" borderId="1" xfId="22" applyFont="1" applyFill="1" applyBorder="1" applyAlignment="1">
      <alignment horizontal="center" wrapText="1"/>
      <protection/>
    </xf>
    <xf numFmtId="167" fontId="4" fillId="2" borderId="0" xfId="22" applyAlignment="1">
      <alignment wrapText="1"/>
      <protection/>
    </xf>
    <xf numFmtId="167" fontId="4" fillId="2" borderId="0" xfId="22" applyFill="1" applyAlignment="1">
      <alignment wrapText="1"/>
      <protection/>
    </xf>
    <xf numFmtId="167" fontId="18" fillId="2" borderId="0" xfId="22" applyFont="1" applyAlignment="1">
      <alignment horizontal="right"/>
      <protection/>
    </xf>
    <xf numFmtId="167" fontId="19" fillId="2" borderId="0" xfId="22" applyFont="1" applyAlignment="1">
      <alignment horizontal="right"/>
      <protection/>
    </xf>
    <xf numFmtId="167" fontId="16" fillId="2" borderId="0" xfId="22" applyFont="1" applyAlignment="1">
      <alignment horizontal="right"/>
      <protection/>
    </xf>
    <xf numFmtId="167" fontId="8" fillId="2" borderId="0" xfId="22" applyFont="1">
      <alignment/>
      <protection/>
    </xf>
    <xf numFmtId="167" fontId="11" fillId="2" borderId="0" xfId="22" applyFont="1">
      <alignment/>
      <protection/>
    </xf>
    <xf numFmtId="167" fontId="7" fillId="2" borderId="0" xfId="22" applyFont="1">
      <alignment/>
      <protection/>
    </xf>
    <xf numFmtId="167" fontId="11" fillId="2" borderId="0" xfId="22" applyFont="1" applyAlignment="1">
      <alignment/>
      <protection/>
    </xf>
    <xf numFmtId="38" fontId="11" fillId="2" borderId="0" xfId="18" applyNumberFormat="1" applyFont="1" applyAlignment="1">
      <alignment/>
    </xf>
    <xf numFmtId="167" fontId="11" fillId="2" borderId="0" xfId="22" applyFont="1" applyFill="1">
      <alignment/>
      <protection/>
    </xf>
    <xf numFmtId="38" fontId="11" fillId="2" borderId="0" xfId="18" applyNumberFormat="1" applyFont="1" applyFill="1" applyAlignment="1">
      <alignment horizontal="right"/>
    </xf>
    <xf numFmtId="38" fontId="4" fillId="2" borderId="0" xfId="18" applyNumberFormat="1" applyFill="1" applyAlignment="1">
      <alignment horizontal="right"/>
    </xf>
    <xf numFmtId="38" fontId="4" fillId="2" borderId="0" xfId="18" applyNumberFormat="1" applyFill="1" applyAlignment="1">
      <alignment/>
    </xf>
    <xf numFmtId="0" fontId="0" fillId="0" borderId="0" xfId="0" applyFill="1" applyAlignment="1">
      <alignment/>
    </xf>
    <xf numFmtId="43" fontId="0" fillId="0" borderId="0" xfId="15" applyFont="1" applyFill="1" applyAlignment="1">
      <alignment/>
    </xf>
    <xf numFmtId="173" fontId="0" fillId="0" borderId="0" xfId="15" applyNumberFormat="1" applyFont="1" applyFill="1" applyAlignment="1">
      <alignment/>
    </xf>
    <xf numFmtId="0" fontId="20" fillId="0" borderId="5" xfId="0" applyFont="1" applyFill="1" applyBorder="1" applyAlignment="1">
      <alignment/>
    </xf>
    <xf numFmtId="43" fontId="20" fillId="0" borderId="5" xfId="15" applyFont="1" applyFill="1" applyBorder="1" applyAlignment="1">
      <alignment/>
    </xf>
    <xf numFmtId="173" fontId="20" fillId="0" borderId="5" xfId="15" applyNumberFormat="1" applyFont="1" applyFill="1" applyBorder="1" applyAlignment="1">
      <alignment horizontal="center"/>
    </xf>
    <xf numFmtId="43" fontId="0" fillId="0" borderId="0" xfId="15" applyFill="1" applyAlignment="1">
      <alignment/>
    </xf>
    <xf numFmtId="173" fontId="0" fillId="0" borderId="0" xfId="15" applyNumberFormat="1" applyFill="1" applyAlignment="1">
      <alignment/>
    </xf>
    <xf numFmtId="0" fontId="2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0" fillId="0" borderId="0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 wrapText="1"/>
    </xf>
    <xf numFmtId="165" fontId="21" fillId="0" borderId="0" xfId="0" applyNumberFormat="1" applyFont="1" applyAlignment="1">
      <alignment/>
    </xf>
    <xf numFmtId="167" fontId="22" fillId="2" borderId="0" xfId="21" applyFont="1">
      <alignment/>
      <protection/>
    </xf>
    <xf numFmtId="167" fontId="23" fillId="2" borderId="0" xfId="21" applyFont="1" applyAlignment="1">
      <alignment horizontal="left"/>
      <protection/>
    </xf>
    <xf numFmtId="167" fontId="24" fillId="2" borderId="0" xfId="21" applyFont="1">
      <alignment/>
      <protection/>
    </xf>
    <xf numFmtId="167" fontId="24" fillId="2" borderId="0" xfId="21" applyFont="1" applyFill="1" applyAlignment="1">
      <alignment horizontal="left"/>
      <protection/>
    </xf>
    <xf numFmtId="38" fontId="24" fillId="2" borderId="0" xfId="17" applyNumberFormat="1" applyFont="1" applyFill="1" applyAlignment="1">
      <alignment horizontal="left"/>
    </xf>
    <xf numFmtId="167" fontId="24" fillId="3" borderId="0" xfId="21" applyFont="1" applyFill="1" applyAlignment="1">
      <alignment horizontal="left"/>
      <protection/>
    </xf>
    <xf numFmtId="167" fontId="24" fillId="2" borderId="0" xfId="21" applyFont="1" applyAlignment="1">
      <alignment horizontal="left"/>
      <protection/>
    </xf>
    <xf numFmtId="0" fontId="25" fillId="0" borderId="0" xfId="0" applyFont="1" applyAlignment="1">
      <alignment/>
    </xf>
    <xf numFmtId="165" fontId="25" fillId="0" borderId="0" xfId="0" applyNumberFormat="1" applyFont="1" applyAlignment="1">
      <alignment wrapText="1"/>
    </xf>
    <xf numFmtId="165" fontId="25" fillId="0" borderId="0" xfId="0" applyNumberFormat="1" applyFont="1" applyAlignment="1">
      <alignment/>
    </xf>
    <xf numFmtId="167" fontId="22" fillId="2" borderId="0" xfId="22" applyFont="1">
      <alignment/>
      <protection/>
    </xf>
    <xf numFmtId="167" fontId="24" fillId="2" borderId="0" xfId="22" applyFont="1" applyAlignment="1">
      <alignment horizontal="left"/>
      <protection/>
    </xf>
    <xf numFmtId="167" fontId="23" fillId="2" borderId="0" xfId="22" applyFont="1" applyAlignment="1">
      <alignment horizontal="left"/>
      <protection/>
    </xf>
    <xf numFmtId="167" fontId="24" fillId="2" borderId="0" xfId="22" applyFont="1">
      <alignment/>
      <protection/>
    </xf>
    <xf numFmtId="38" fontId="24" fillId="2" borderId="0" xfId="18" applyNumberFormat="1" applyFont="1" applyAlignment="1">
      <alignment horizontal="left"/>
    </xf>
    <xf numFmtId="167" fontId="24" fillId="2" borderId="0" xfId="22" applyFont="1" applyFill="1" applyAlignment="1">
      <alignment horizontal="left"/>
      <protection/>
    </xf>
    <xf numFmtId="38" fontId="24" fillId="2" borderId="0" xfId="18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43" fontId="25" fillId="0" borderId="0" xfId="15" applyFont="1" applyFill="1" applyAlignment="1">
      <alignment/>
    </xf>
    <xf numFmtId="173" fontId="25" fillId="0" borderId="0" xfId="15" applyNumberFormat="1" applyFont="1" applyFill="1" applyAlignment="1">
      <alignment/>
    </xf>
    <xf numFmtId="38" fontId="24" fillId="2" borderId="0" xfId="18" applyNumberFormat="1" applyFont="1" applyAlignment="1">
      <alignment/>
    </xf>
    <xf numFmtId="167" fontId="24" fillId="2" borderId="0" xfId="22" applyFont="1" applyFill="1">
      <alignment/>
      <protection/>
    </xf>
    <xf numFmtId="38" fontId="24" fillId="2" borderId="0" xfId="18" applyNumberFormat="1" applyFont="1" applyFill="1" applyAlignment="1">
      <alignment/>
    </xf>
    <xf numFmtId="0" fontId="25" fillId="0" borderId="0" xfId="0" applyFont="1" applyAlignment="1" quotePrefix="1">
      <alignment/>
    </xf>
  </cellXfs>
  <cellStyles count="10">
    <cellStyle name="Normal" xfId="0"/>
    <cellStyle name="Comma" xfId="15"/>
    <cellStyle name="Comma [0]" xfId="16"/>
    <cellStyle name="Comma_DivDept_Acct by Per" xfId="17"/>
    <cellStyle name="Comma_DivDept_Dept by Per" xfId="18"/>
    <cellStyle name="Currency" xfId="19"/>
    <cellStyle name="Currency [0]" xfId="20"/>
    <cellStyle name="Normal_DivDept_Acct by Per" xfId="21"/>
    <cellStyle name="Normal_DivDept_Dept by Pe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workbookViewId="0" topLeftCell="B2">
      <selection activeCell="C3" sqref="C3"/>
    </sheetView>
  </sheetViews>
  <sheetFormatPr defaultColWidth="9.140625" defaultRowHeight="12.75" outlineLevelRow="1"/>
  <cols>
    <col min="1" max="1" width="9.140625" style="0" hidden="1" customWidth="1"/>
    <col min="2" max="2" width="3.00390625" style="0" customWidth="1"/>
    <col min="3" max="3" width="17.8515625" style="0" customWidth="1"/>
    <col min="4" max="4" width="36.7109375" style="0" customWidth="1"/>
    <col min="5" max="5" width="2.28125" style="0" customWidth="1"/>
    <col min="6" max="6" width="14.8515625" style="14" customWidth="1"/>
    <col min="7" max="7" width="13.7109375" style="14" customWidth="1"/>
    <col min="8" max="8" width="13.00390625" style="14" customWidth="1"/>
    <col min="9" max="9" width="3.00390625" style="0" customWidth="1"/>
    <col min="10" max="10" width="18.00390625" style="8" customWidth="1"/>
    <col min="11" max="11" width="17.421875" style="8" customWidth="1"/>
    <col min="12" max="12" width="15.28125" style="8" customWidth="1"/>
    <col min="13" max="13" width="2.8515625" style="0" customWidth="1"/>
    <col min="14" max="14" width="14.8515625" style="8" customWidth="1"/>
  </cols>
  <sheetData>
    <row r="1" spans="1:14" ht="38.25" hidden="1">
      <c r="A1" t="s">
        <v>33</v>
      </c>
      <c r="C1" t="s">
        <v>15</v>
      </c>
      <c r="D1" t="s">
        <v>11</v>
      </c>
      <c r="F1" s="14" t="s">
        <v>34</v>
      </c>
      <c r="G1" s="14" t="s">
        <v>17</v>
      </c>
      <c r="H1" s="14" t="s">
        <v>12</v>
      </c>
      <c r="K1" s="8" t="s">
        <v>13</v>
      </c>
      <c r="L1" s="8" t="s">
        <v>14</v>
      </c>
      <c r="N1" s="8" t="s">
        <v>17</v>
      </c>
    </row>
    <row r="2" spans="3:14" s="121" customFormat="1" ht="25.5">
      <c r="C2" s="137" t="s">
        <v>263</v>
      </c>
      <c r="F2" s="122"/>
      <c r="G2" s="122"/>
      <c r="H2" s="122"/>
      <c r="J2" s="123"/>
      <c r="K2" s="123"/>
      <c r="L2" s="123"/>
      <c r="N2" s="123"/>
    </row>
    <row r="6" spans="3:4" ht="15.75">
      <c r="C6" s="1" t="s">
        <v>1</v>
      </c>
      <c r="D6" s="2" t="s">
        <v>54</v>
      </c>
    </row>
    <row r="7" spans="3:4" ht="15.75">
      <c r="C7" s="1" t="s">
        <v>0</v>
      </c>
      <c r="D7" s="2" t="s">
        <v>55</v>
      </c>
    </row>
    <row r="8" spans="3:4" ht="15.75">
      <c r="C8" s="1" t="s">
        <v>2</v>
      </c>
      <c r="D8" s="23" t="s">
        <v>56</v>
      </c>
    </row>
    <row r="9" spans="3:6" ht="30.75">
      <c r="C9" s="1" t="s">
        <v>3</v>
      </c>
      <c r="D9" s="3" t="s">
        <v>57</v>
      </c>
      <c r="F9" s="19" t="s">
        <v>58</v>
      </c>
    </row>
    <row r="10" spans="3:4" ht="15.75">
      <c r="C10" s="1" t="s">
        <v>4</v>
      </c>
      <c r="D10" s="6">
        <f>NvsEndTime</f>
        <v>38331.42322916666</v>
      </c>
    </row>
    <row r="11" spans="3:4" ht="15.75">
      <c r="C11" s="1" t="s">
        <v>16</v>
      </c>
      <c r="D11" s="2" t="s">
        <v>21</v>
      </c>
    </row>
    <row r="12" spans="3:4" ht="15.75">
      <c r="C12" s="1" t="s">
        <v>5</v>
      </c>
      <c r="D12" s="7">
        <v>2004</v>
      </c>
    </row>
    <row r="13" spans="3:14" s="1" customFormat="1" ht="15.75">
      <c r="C13" s="5"/>
      <c r="D13" s="5"/>
      <c r="E13" s="5"/>
      <c r="F13" s="17"/>
      <c r="G13" s="18"/>
      <c r="H13" s="18"/>
      <c r="I13" s="5"/>
      <c r="J13" s="13"/>
      <c r="K13" s="13"/>
      <c r="L13" s="13"/>
      <c r="M13" s="5"/>
      <c r="N13" s="13"/>
    </row>
    <row r="14" spans="3:14" s="1" customFormat="1" ht="47.25">
      <c r="C14" s="4" t="s">
        <v>6</v>
      </c>
      <c r="D14" s="4" t="s">
        <v>7</v>
      </c>
      <c r="E14" s="5"/>
      <c r="F14" s="10" t="s">
        <v>36</v>
      </c>
      <c r="G14" s="10" t="s">
        <v>37</v>
      </c>
      <c r="H14" s="10" t="s">
        <v>38</v>
      </c>
      <c r="I14" s="5"/>
      <c r="J14" s="10" t="s">
        <v>8</v>
      </c>
      <c r="K14" s="10" t="s">
        <v>9</v>
      </c>
      <c r="L14" s="10" t="s">
        <v>10</v>
      </c>
      <c r="M14" s="5"/>
      <c r="N14" s="10" t="s">
        <v>35</v>
      </c>
    </row>
    <row r="15" spans="6:14" s="2" customFormat="1" ht="15">
      <c r="F15" s="15"/>
      <c r="G15" s="15"/>
      <c r="H15" s="15"/>
      <c r="J15" s="9"/>
      <c r="K15" s="9"/>
      <c r="L15" s="9"/>
      <c r="N15" s="9"/>
    </row>
    <row r="16" spans="1:14" s="1" customFormat="1" ht="15.75">
      <c r="A16" s="1" t="s">
        <v>20</v>
      </c>
      <c r="C16" s="11">
        <v>10000</v>
      </c>
      <c r="D16" s="1" t="s">
        <v>18</v>
      </c>
      <c r="F16" s="16">
        <v>0</v>
      </c>
      <c r="G16" s="16">
        <f>H16-F16</f>
        <v>0</v>
      </c>
      <c r="H16" s="16">
        <v>0</v>
      </c>
      <c r="J16" s="12"/>
      <c r="K16" s="12">
        <v>0</v>
      </c>
      <c r="L16" s="12">
        <v>0</v>
      </c>
      <c r="N16" s="12">
        <f>H16-K16-L16</f>
        <v>0</v>
      </c>
    </row>
    <row r="17" spans="3:14" s="2" customFormat="1" ht="15">
      <c r="C17" s="3"/>
      <c r="F17" s="15"/>
      <c r="G17" s="15"/>
      <c r="H17" s="15"/>
      <c r="J17" s="9"/>
      <c r="K17" s="9"/>
      <c r="L17" s="9"/>
      <c r="N17" s="9"/>
    </row>
    <row r="18" spans="1:14" s="1" customFormat="1" ht="15.75">
      <c r="A18" s="1" t="s">
        <v>22</v>
      </c>
      <c r="C18" s="11">
        <v>20000</v>
      </c>
      <c r="D18" s="1" t="s">
        <v>19</v>
      </c>
      <c r="F18" s="16">
        <v>0</v>
      </c>
      <c r="G18" s="16">
        <f>H18-F18</f>
        <v>0</v>
      </c>
      <c r="H18" s="16">
        <v>0</v>
      </c>
      <c r="J18" s="12"/>
      <c r="K18" s="12">
        <v>0</v>
      </c>
      <c r="L18" s="12">
        <v>0</v>
      </c>
      <c r="N18" s="12">
        <f>H18-K18-L18</f>
        <v>0</v>
      </c>
    </row>
    <row r="19" spans="3:14" s="2" customFormat="1" ht="15">
      <c r="C19" s="3"/>
      <c r="F19" s="15"/>
      <c r="G19" s="15"/>
      <c r="H19" s="15"/>
      <c r="J19" s="9"/>
      <c r="K19" s="9"/>
      <c r="L19" s="9"/>
      <c r="N19" s="9"/>
    </row>
    <row r="20" spans="1:14" s="1" customFormat="1" ht="15.75">
      <c r="A20" s="1" t="s">
        <v>28</v>
      </c>
      <c r="C20" s="11">
        <v>40000</v>
      </c>
      <c r="D20" s="1" t="s">
        <v>23</v>
      </c>
      <c r="F20" s="16">
        <v>0</v>
      </c>
      <c r="G20" s="16">
        <f>H20-F20</f>
        <v>0</v>
      </c>
      <c r="H20" s="16">
        <v>0</v>
      </c>
      <c r="J20" s="12"/>
      <c r="K20" s="12">
        <v>0</v>
      </c>
      <c r="L20" s="12">
        <v>0</v>
      </c>
      <c r="N20" s="12">
        <f>H20-K20-L20</f>
        <v>0</v>
      </c>
    </row>
    <row r="21" spans="3:14" s="2" customFormat="1" ht="15">
      <c r="C21" s="3"/>
      <c r="F21" s="15"/>
      <c r="G21" s="15"/>
      <c r="H21" s="15"/>
      <c r="J21" s="9"/>
      <c r="K21" s="9"/>
      <c r="L21" s="9"/>
      <c r="N21" s="9"/>
    </row>
    <row r="22" spans="1:14" ht="12.75" outlineLevel="1">
      <c r="A22" t="s">
        <v>40</v>
      </c>
      <c r="C22" t="s">
        <v>45</v>
      </c>
      <c r="D22" t="s">
        <v>24</v>
      </c>
      <c r="F22" s="14">
        <v>331790</v>
      </c>
      <c r="G22" s="14">
        <f aca="true" t="shared" si="0" ref="G22:G27">H22-F22</f>
        <v>203194</v>
      </c>
      <c r="H22" s="14">
        <v>534984</v>
      </c>
      <c r="K22" s="8">
        <v>201673.67</v>
      </c>
      <c r="L22" s="8">
        <v>221314.67</v>
      </c>
      <c r="N22" s="8">
        <f aca="true" t="shared" si="1" ref="N22:N27">H22-K22-L22</f>
        <v>111995.65999999995</v>
      </c>
    </row>
    <row r="23" spans="1:14" ht="12.75" outlineLevel="1">
      <c r="A23" t="s">
        <v>41</v>
      </c>
      <c r="C23" t="s">
        <v>46</v>
      </c>
      <c r="D23" t="s">
        <v>47</v>
      </c>
      <c r="F23" s="14">
        <v>492804</v>
      </c>
      <c r="G23" s="14">
        <f t="shared" si="0"/>
        <v>38013</v>
      </c>
      <c r="H23" s="14">
        <v>530817</v>
      </c>
      <c r="K23" s="8">
        <v>0</v>
      </c>
      <c r="L23" s="8">
        <v>169400.94</v>
      </c>
      <c r="N23" s="8">
        <f t="shared" si="1"/>
        <v>361416.06</v>
      </c>
    </row>
    <row r="24" spans="1:14" ht="12.75" outlineLevel="1">
      <c r="A24" t="s">
        <v>42</v>
      </c>
      <c r="C24" t="s">
        <v>48</v>
      </c>
      <c r="D24" t="s">
        <v>49</v>
      </c>
      <c r="F24" s="14">
        <v>141288</v>
      </c>
      <c r="G24" s="14">
        <f t="shared" si="0"/>
        <v>-68</v>
      </c>
      <c r="H24" s="14">
        <v>141220</v>
      </c>
      <c r="K24" s="8">
        <v>0</v>
      </c>
      <c r="L24" s="8">
        <v>48332.13</v>
      </c>
      <c r="N24" s="8">
        <f t="shared" si="1"/>
        <v>92887.87</v>
      </c>
    </row>
    <row r="25" spans="1:14" ht="12.75" outlineLevel="1">
      <c r="A25" t="s">
        <v>43</v>
      </c>
      <c r="C25" t="s">
        <v>50</v>
      </c>
      <c r="D25" t="s">
        <v>51</v>
      </c>
      <c r="F25" s="14">
        <v>552154</v>
      </c>
      <c r="G25" s="14">
        <f t="shared" si="0"/>
        <v>32406</v>
      </c>
      <c r="H25" s="14">
        <v>584560</v>
      </c>
      <c r="K25" s="8">
        <v>0</v>
      </c>
      <c r="L25" s="8">
        <v>225200.11</v>
      </c>
      <c r="N25" s="8">
        <f t="shared" si="1"/>
        <v>359359.89</v>
      </c>
    </row>
    <row r="26" spans="1:14" ht="12.75" outlineLevel="1">
      <c r="A26" t="s">
        <v>44</v>
      </c>
      <c r="C26" t="s">
        <v>52</v>
      </c>
      <c r="D26" t="s">
        <v>53</v>
      </c>
      <c r="F26" s="14">
        <v>278808</v>
      </c>
      <c r="G26" s="14">
        <f t="shared" si="0"/>
        <v>-33540</v>
      </c>
      <c r="H26" s="14">
        <v>245268</v>
      </c>
      <c r="K26" s="8">
        <v>0</v>
      </c>
      <c r="L26" s="8">
        <v>102054.38</v>
      </c>
      <c r="N26" s="8">
        <f t="shared" si="1"/>
        <v>143213.62</v>
      </c>
    </row>
    <row r="27" spans="1:14" s="1" customFormat="1" ht="15.75">
      <c r="A27" s="1" t="s">
        <v>29</v>
      </c>
      <c r="C27" s="11">
        <v>50000</v>
      </c>
      <c r="D27" s="1" t="s">
        <v>24</v>
      </c>
      <c r="F27" s="16">
        <v>1796844</v>
      </c>
      <c r="G27" s="16">
        <f t="shared" si="0"/>
        <v>240005</v>
      </c>
      <c r="H27" s="16">
        <v>2036849</v>
      </c>
      <c r="J27" s="12"/>
      <c r="K27" s="12">
        <v>201673.67</v>
      </c>
      <c r="L27" s="12">
        <v>766302.23</v>
      </c>
      <c r="N27" s="12">
        <f t="shared" si="1"/>
        <v>1068873.1</v>
      </c>
    </row>
    <row r="28" spans="3:14" s="2" customFormat="1" ht="15">
      <c r="C28" s="3"/>
      <c r="F28" s="15"/>
      <c r="G28" s="15"/>
      <c r="H28" s="15"/>
      <c r="J28" s="9"/>
      <c r="K28" s="9"/>
      <c r="L28" s="9"/>
      <c r="N28" s="9"/>
    </row>
    <row r="29" spans="1:14" s="1" customFormat="1" ht="15.75">
      <c r="A29" s="1" t="s">
        <v>30</v>
      </c>
      <c r="C29" s="11">
        <v>60000</v>
      </c>
      <c r="D29" s="1" t="s">
        <v>25</v>
      </c>
      <c r="F29" s="16">
        <v>0</v>
      </c>
      <c r="G29" s="16">
        <f>H29-F29</f>
        <v>0</v>
      </c>
      <c r="H29" s="16">
        <v>0</v>
      </c>
      <c r="J29" s="12"/>
      <c r="K29" s="12">
        <v>0</v>
      </c>
      <c r="L29" s="12">
        <v>0</v>
      </c>
      <c r="N29" s="12">
        <f>H29-K29-L29</f>
        <v>0</v>
      </c>
    </row>
    <row r="30" spans="3:14" s="2" customFormat="1" ht="15">
      <c r="C30" s="3"/>
      <c r="F30" s="15"/>
      <c r="G30" s="15"/>
      <c r="H30" s="15"/>
      <c r="J30" s="9"/>
      <c r="K30" s="9"/>
      <c r="L30" s="9"/>
      <c r="N30" s="9"/>
    </row>
    <row r="31" spans="1:14" s="1" customFormat="1" ht="15.75">
      <c r="A31" s="1" t="s">
        <v>31</v>
      </c>
      <c r="C31" s="11">
        <v>70000</v>
      </c>
      <c r="D31" s="1" t="s">
        <v>26</v>
      </c>
      <c r="F31" s="16">
        <v>0</v>
      </c>
      <c r="G31" s="16">
        <f>H31-F31</f>
        <v>0</v>
      </c>
      <c r="H31" s="16">
        <v>0</v>
      </c>
      <c r="J31" s="12"/>
      <c r="K31" s="12">
        <v>0</v>
      </c>
      <c r="L31" s="12">
        <v>0</v>
      </c>
      <c r="N31" s="12">
        <f>H31-K31-L31</f>
        <v>0</v>
      </c>
    </row>
    <row r="32" spans="3:14" s="2" customFormat="1" ht="15">
      <c r="C32" s="3"/>
      <c r="F32" s="15"/>
      <c r="G32" s="15"/>
      <c r="H32" s="15"/>
      <c r="J32" s="9"/>
      <c r="K32" s="9"/>
      <c r="L32" s="9"/>
      <c r="N32" s="9"/>
    </row>
    <row r="33" spans="1:14" s="1" customFormat="1" ht="15.75">
      <c r="A33" s="1" t="s">
        <v>32</v>
      </c>
      <c r="C33" s="11">
        <v>80000</v>
      </c>
      <c r="D33" s="1" t="s">
        <v>27</v>
      </c>
      <c r="F33" s="16">
        <v>0</v>
      </c>
      <c r="G33" s="16">
        <f>H33-F33</f>
        <v>0</v>
      </c>
      <c r="H33" s="16">
        <v>0</v>
      </c>
      <c r="J33" s="12"/>
      <c r="K33" s="12">
        <v>0</v>
      </c>
      <c r="L33" s="12">
        <v>0</v>
      </c>
      <c r="N33" s="12">
        <f>H33-K33-L33</f>
        <v>0</v>
      </c>
    </row>
    <row r="34" spans="6:14" s="2" customFormat="1" ht="15">
      <c r="F34" s="15"/>
      <c r="G34" s="15"/>
      <c r="H34" s="15"/>
      <c r="J34" s="9"/>
      <c r="K34" s="9"/>
      <c r="L34" s="9"/>
      <c r="N34" s="9"/>
    </row>
    <row r="35" spans="2:14" s="1" customFormat="1" ht="15.75">
      <c r="B35" s="20"/>
      <c r="C35" s="20"/>
      <c r="D35" s="20" t="s">
        <v>39</v>
      </c>
      <c r="E35" s="20"/>
      <c r="F35" s="21">
        <f>SUM(F16+F18+F20+F27+F29+F31+F33)</f>
        <v>1796844</v>
      </c>
      <c r="G35" s="21">
        <f>SUM(G16+G18+G20+G27+G29+G31+G33)</f>
        <v>240005</v>
      </c>
      <c r="H35" s="21">
        <f>SUM(H16+H18+H20+H27+H29+H31+H33)</f>
        <v>2036849</v>
      </c>
      <c r="I35" s="20"/>
      <c r="J35" s="22">
        <f>SUM(J16+J18+J20+J27+J29+J31+J33)</f>
        <v>0</v>
      </c>
      <c r="K35" s="22">
        <f>SUM(K16+K18+K20+K27+K29+K31+K33)</f>
        <v>201673.67</v>
      </c>
      <c r="L35" s="22">
        <f>SUM(L16+L18+L20+L27+L29+L31+L33)</f>
        <v>766302.23</v>
      </c>
      <c r="M35" s="20"/>
      <c r="N35" s="22">
        <f>SUM(N16+N18+N20+N27+N29+N31+N33)</f>
        <v>1068873.1</v>
      </c>
    </row>
    <row r="36" spans="6:14" s="2" customFormat="1" ht="15">
      <c r="F36" s="15"/>
      <c r="G36" s="15"/>
      <c r="H36" s="15"/>
      <c r="J36" s="9"/>
      <c r="K36" s="9"/>
      <c r="L36" s="9"/>
      <c r="N36" s="9"/>
    </row>
    <row r="37" spans="6:14" s="111" customFormat="1" ht="23.25">
      <c r="F37" s="112"/>
      <c r="G37" s="112"/>
      <c r="H37" s="112"/>
      <c r="J37" s="113"/>
      <c r="K37" s="113"/>
      <c r="L37" s="113" t="s">
        <v>256</v>
      </c>
      <c r="N37" s="113"/>
    </row>
    <row r="38" spans="6:14" s="111" customFormat="1" ht="23.25">
      <c r="F38" s="112"/>
      <c r="G38" s="112"/>
      <c r="H38" s="112"/>
      <c r="J38" s="113"/>
      <c r="K38" s="113"/>
      <c r="L38" s="113" t="s">
        <v>257</v>
      </c>
      <c r="N38" s="113"/>
    </row>
    <row r="39" spans="6:14" s="2" customFormat="1" ht="15">
      <c r="F39" s="15"/>
      <c r="G39" s="15"/>
      <c r="H39" s="15"/>
      <c r="J39" s="9"/>
      <c r="K39" s="9"/>
      <c r="L39" s="9"/>
      <c r="N39" s="9"/>
    </row>
    <row r="40" spans="6:14" s="2" customFormat="1" ht="15">
      <c r="F40" s="15"/>
      <c r="G40" s="15"/>
      <c r="H40" s="15"/>
      <c r="J40" s="9"/>
      <c r="K40" s="9"/>
      <c r="L40" s="9"/>
      <c r="N40" s="9"/>
    </row>
    <row r="41" spans="6:14" s="2" customFormat="1" ht="15">
      <c r="F41" s="15"/>
      <c r="G41" s="15"/>
      <c r="H41" s="15"/>
      <c r="J41" s="9"/>
      <c r="K41" s="9"/>
      <c r="L41" s="9"/>
      <c r="N41" s="9"/>
    </row>
    <row r="42" spans="6:14" s="2" customFormat="1" ht="15">
      <c r="F42" s="15"/>
      <c r="G42" s="15"/>
      <c r="H42" s="15"/>
      <c r="J42" s="9"/>
      <c r="K42" s="9"/>
      <c r="L42" s="9"/>
      <c r="N42" s="9"/>
    </row>
    <row r="43" spans="6:14" s="2" customFormat="1" ht="15">
      <c r="F43" s="15"/>
      <c r="G43" s="15"/>
      <c r="H43" s="15"/>
      <c r="J43" s="9"/>
      <c r="K43" s="9"/>
      <c r="L43" s="9"/>
      <c r="N43" s="9"/>
    </row>
    <row r="44" spans="6:14" s="2" customFormat="1" ht="15">
      <c r="F44" s="15"/>
      <c r="G44" s="15"/>
      <c r="H44" s="15"/>
      <c r="J44" s="9"/>
      <c r="K44" s="9"/>
      <c r="L44" s="9"/>
      <c r="N44" s="9"/>
    </row>
    <row r="45" spans="6:14" s="2" customFormat="1" ht="15">
      <c r="F45" s="15"/>
      <c r="G45" s="15"/>
      <c r="H45" s="15"/>
      <c r="J45" s="9"/>
      <c r="K45" s="9"/>
      <c r="L45" s="9"/>
      <c r="N45" s="9"/>
    </row>
    <row r="46" spans="6:14" s="2" customFormat="1" ht="15">
      <c r="F46" s="15"/>
      <c r="G46" s="15"/>
      <c r="H46" s="15"/>
      <c r="J46" s="9"/>
      <c r="K46" s="9"/>
      <c r="L46" s="9"/>
      <c r="N46" s="9"/>
    </row>
    <row r="47" spans="6:14" s="2" customFormat="1" ht="15">
      <c r="F47" s="15"/>
      <c r="G47" s="15"/>
      <c r="H47" s="15"/>
      <c r="J47" s="9"/>
      <c r="K47" s="9"/>
      <c r="L47" s="9"/>
      <c r="N47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zoomScale="75" zoomScaleNormal="75" workbookViewId="0" topLeftCell="A1">
      <pane xSplit="5" ySplit="7" topLeftCell="F8" activePane="bottomRight" state="frozen"/>
      <selection pane="topLeft" activeCell="B2" sqref="B2"/>
      <selection pane="topRight" activeCell="E2" sqref="E2"/>
      <selection pane="bottomLeft" activeCell="B8" sqref="B8"/>
      <selection pane="bottomRight" activeCell="A3" sqref="A3:IV3"/>
    </sheetView>
  </sheetViews>
  <sheetFormatPr defaultColWidth="9.140625" defaultRowHeight="12.75" outlineLevelRow="1" outlineLevelCol="1"/>
  <cols>
    <col min="1" max="1" width="0" style="31" hidden="1" customWidth="1"/>
    <col min="2" max="2" width="2.28125" style="31" customWidth="1"/>
    <col min="3" max="3" width="16.7109375" style="26" customWidth="1"/>
    <col min="4" max="4" width="1.57421875" style="26" customWidth="1"/>
    <col min="5" max="5" width="30.8515625" style="26" customWidth="1"/>
    <col min="6" max="6" width="1.7109375" style="27" customWidth="1"/>
    <col min="7" max="7" width="14.57421875" style="27" customWidth="1"/>
    <col min="8" max="8" width="1.7109375" style="27" customWidth="1"/>
    <col min="9" max="9" width="14.28125" style="28" customWidth="1"/>
    <col min="10" max="10" width="1.7109375" style="27" customWidth="1"/>
    <col min="11" max="11" width="14.7109375" style="31" customWidth="1" outlineLevel="1"/>
    <col min="12" max="12" width="14.7109375" style="27" customWidth="1"/>
    <col min="13" max="13" width="1.7109375" style="27" customWidth="1"/>
    <col min="14" max="14" width="16.7109375" style="27" customWidth="1"/>
    <col min="15" max="15" width="1.7109375" style="27" customWidth="1"/>
    <col min="16" max="22" width="15.7109375" style="31" customWidth="1" outlineLevel="1"/>
    <col min="23" max="23" width="15.7109375" style="30" customWidth="1"/>
    <col min="24" max="24" width="1.8515625" style="30" customWidth="1"/>
    <col min="25" max="30" width="14.57421875" style="31" customWidth="1" outlineLevel="1"/>
    <col min="31" max="31" width="14.57421875" style="27" customWidth="1"/>
    <col min="32" max="32" width="2.00390625" style="27" customWidth="1"/>
    <col min="33" max="33" width="16.421875" style="26" customWidth="1"/>
    <col min="34" max="16384" width="8.00390625" style="26" customWidth="1"/>
  </cols>
  <sheetData>
    <row r="1" spans="1:33" s="31" customFormat="1" ht="10.5" hidden="1">
      <c r="A1" s="24" t="s">
        <v>59</v>
      </c>
      <c r="B1" s="24"/>
      <c r="C1" s="25" t="s">
        <v>60</v>
      </c>
      <c r="D1" s="26"/>
      <c r="E1" s="25" t="s">
        <v>61</v>
      </c>
      <c r="F1" s="27"/>
      <c r="G1" s="27" t="s">
        <v>34</v>
      </c>
      <c r="H1" s="27"/>
      <c r="I1" s="28" t="s">
        <v>17</v>
      </c>
      <c r="J1" s="27"/>
      <c r="K1" s="24" t="s">
        <v>62</v>
      </c>
      <c r="L1" s="27" t="s">
        <v>63</v>
      </c>
      <c r="M1" s="29"/>
      <c r="N1" s="27"/>
      <c r="O1" s="27"/>
      <c r="P1" s="24" t="s">
        <v>64</v>
      </c>
      <c r="Q1" s="24" t="s">
        <v>65</v>
      </c>
      <c r="R1" s="24" t="s">
        <v>66</v>
      </c>
      <c r="S1" s="24" t="s">
        <v>67</v>
      </c>
      <c r="T1" s="24" t="s">
        <v>68</v>
      </c>
      <c r="U1" s="24" t="s">
        <v>69</v>
      </c>
      <c r="V1" s="24" t="s">
        <v>70</v>
      </c>
      <c r="W1" s="30" t="s">
        <v>71</v>
      </c>
      <c r="X1" s="30"/>
      <c r="Y1" s="24" t="s">
        <v>62</v>
      </c>
      <c r="Z1" s="24" t="s">
        <v>66</v>
      </c>
      <c r="AA1" s="24" t="s">
        <v>67</v>
      </c>
      <c r="AB1" s="24" t="s">
        <v>68</v>
      </c>
      <c r="AC1" s="24" t="s">
        <v>69</v>
      </c>
      <c r="AD1" s="24" t="s">
        <v>70</v>
      </c>
      <c r="AE1" s="27" t="s">
        <v>72</v>
      </c>
      <c r="AF1" s="29"/>
      <c r="AG1" s="26" t="s">
        <v>17</v>
      </c>
    </row>
    <row r="2" spans="1:32" s="31" customFormat="1" ht="10.5">
      <c r="A2" s="24"/>
      <c r="B2" s="24"/>
      <c r="C2" s="25"/>
      <c r="D2" s="26"/>
      <c r="E2" s="25"/>
      <c r="F2" s="27"/>
      <c r="G2" s="27"/>
      <c r="H2" s="27"/>
      <c r="I2" s="28"/>
      <c r="J2" s="27"/>
      <c r="K2" s="24"/>
      <c r="L2" s="27"/>
      <c r="M2" s="27"/>
      <c r="N2" s="27"/>
      <c r="O2" s="27"/>
      <c r="P2" s="24"/>
      <c r="Q2" s="24"/>
      <c r="R2" s="24"/>
      <c r="S2" s="24"/>
      <c r="T2" s="24"/>
      <c r="U2" s="24"/>
      <c r="V2" s="24"/>
      <c r="W2" s="30"/>
      <c r="X2" s="30"/>
      <c r="Y2" s="24"/>
      <c r="Z2" s="24"/>
      <c r="AA2" s="24"/>
      <c r="AB2" s="24"/>
      <c r="AC2" s="24"/>
      <c r="AD2" s="24"/>
      <c r="AE2" s="27"/>
      <c r="AF2" s="29"/>
    </row>
    <row r="3" spans="1:33" s="116" customFormat="1" ht="23.25">
      <c r="A3" s="114"/>
      <c r="B3" s="115" t="s">
        <v>73</v>
      </c>
      <c r="F3" s="117"/>
      <c r="G3" s="117"/>
      <c r="H3" s="117"/>
      <c r="I3" s="118"/>
      <c r="J3" s="117"/>
      <c r="K3" s="114"/>
      <c r="L3" s="117"/>
      <c r="M3" s="117"/>
      <c r="N3" s="117"/>
      <c r="O3" s="117"/>
      <c r="P3" s="114"/>
      <c r="Q3" s="114"/>
      <c r="R3" s="114"/>
      <c r="S3" s="114"/>
      <c r="T3" s="114"/>
      <c r="U3" s="114"/>
      <c r="V3" s="114"/>
      <c r="W3" s="119"/>
      <c r="X3" s="119"/>
      <c r="Y3" s="114"/>
      <c r="Z3" s="114"/>
      <c r="AA3" s="114"/>
      <c r="AB3" s="114"/>
      <c r="AC3" s="114"/>
      <c r="AD3" s="114"/>
      <c r="AE3" s="117"/>
      <c r="AF3" s="117"/>
      <c r="AG3" s="120"/>
    </row>
    <row r="4" spans="4:33" s="33" customFormat="1" ht="12.75" customHeight="1">
      <c r="D4" s="34"/>
      <c r="F4" s="35"/>
      <c r="G4" s="36"/>
      <c r="H4" s="35"/>
      <c r="I4" s="37"/>
      <c r="J4" s="35"/>
      <c r="L4" s="36"/>
      <c r="M4" s="35"/>
      <c r="N4" s="36"/>
      <c r="O4" s="35"/>
      <c r="W4" s="38"/>
      <c r="X4" s="39"/>
      <c r="AE4" s="36"/>
      <c r="AF4" s="35"/>
      <c r="AG4" s="32"/>
    </row>
    <row r="5" spans="6:33" s="40" customFormat="1" ht="15.75">
      <c r="F5" s="41"/>
      <c r="G5" s="42"/>
      <c r="H5" s="43"/>
      <c r="I5" s="42"/>
      <c r="J5" s="43"/>
      <c r="L5" s="44"/>
      <c r="M5" s="45"/>
      <c r="N5" s="44"/>
      <c r="O5" s="46"/>
      <c r="W5" s="44"/>
      <c r="X5" s="47"/>
      <c r="AE5" s="44"/>
      <c r="AF5" s="41"/>
      <c r="AG5" s="48"/>
    </row>
    <row r="6" spans="1:33" s="51" customFormat="1" ht="33.75" customHeight="1">
      <c r="A6" s="49" t="s">
        <v>74</v>
      </c>
      <c r="B6" s="49"/>
      <c r="C6" s="50" t="s">
        <v>75</v>
      </c>
      <c r="E6" s="50" t="s">
        <v>7</v>
      </c>
      <c r="F6" s="52"/>
      <c r="G6" s="53" t="s">
        <v>76</v>
      </c>
      <c r="H6" s="54"/>
      <c r="I6" s="53" t="s">
        <v>37</v>
      </c>
      <c r="J6" s="54"/>
      <c r="K6" s="49" t="s">
        <v>77</v>
      </c>
      <c r="L6" s="53" t="s">
        <v>78</v>
      </c>
      <c r="M6" s="52"/>
      <c r="N6" s="53" t="s">
        <v>79</v>
      </c>
      <c r="O6" s="54"/>
      <c r="P6" s="49" t="s">
        <v>80</v>
      </c>
      <c r="Q6" s="49" t="s">
        <v>81</v>
      </c>
      <c r="R6" s="49" t="s">
        <v>82</v>
      </c>
      <c r="S6" s="49" t="s">
        <v>83</v>
      </c>
      <c r="T6" s="49" t="s">
        <v>84</v>
      </c>
      <c r="U6" s="49" t="s">
        <v>85</v>
      </c>
      <c r="V6" s="49" t="s">
        <v>86</v>
      </c>
      <c r="W6" s="53" t="s">
        <v>87</v>
      </c>
      <c r="X6" s="55"/>
      <c r="Y6" s="49" t="s">
        <v>77</v>
      </c>
      <c r="Z6" s="49" t="s">
        <v>82</v>
      </c>
      <c r="AA6" s="49" t="s">
        <v>83</v>
      </c>
      <c r="AB6" s="49" t="s">
        <v>84</v>
      </c>
      <c r="AC6" s="49" t="s">
        <v>85</v>
      </c>
      <c r="AD6" s="49" t="s">
        <v>86</v>
      </c>
      <c r="AE6" s="53" t="s">
        <v>88</v>
      </c>
      <c r="AF6" s="52"/>
      <c r="AG6" s="53" t="s">
        <v>89</v>
      </c>
    </row>
    <row r="7" spans="1:32" s="56" customFormat="1" ht="12.75" customHeight="1">
      <c r="A7" s="56" t="s">
        <v>17</v>
      </c>
      <c r="F7" s="57"/>
      <c r="G7" s="58" t="e">
        <f>LOOKUP(ABS(RIGHT(G6,2)),{1,2,3,4,5,6,7,8,9,10,11,12;"July","August","September","October","November","December","January","February","March","April","May","June"})</f>
        <v>#VALUE!</v>
      </c>
      <c r="H7" s="58"/>
      <c r="I7" s="58" t="e">
        <f>LOOKUP(ABS(RIGHT(I6,2)),{1,2,3,4,5,6,7,8,9,10,11,12;"July","August","September","October","November","December","January","February","March","April","May","June"})</f>
        <v>#VALUE!</v>
      </c>
      <c r="J7" s="58"/>
      <c r="K7" s="56" t="str">
        <f>LOOKUP(ABS(RIGHT(K6,2)),{1,2,3,4,5,6,7,8,9,10,11,12;"July","August","September","October","November","December","January","February","March","April","May","June"})</f>
        <v>July</v>
      </c>
      <c r="L7" s="58" t="e">
        <f>LOOKUP(ABS(RIGHT(L6,2)),{1,2,3,4,5,6,7,8,9,10,11,12;"July","August","September","October","November","December","January","February","March","April","May","June"})</f>
        <v>#VALUE!</v>
      </c>
      <c r="M7" s="58"/>
      <c r="N7" s="58" t="e">
        <f>LOOKUP(ABS(RIGHT(N6,2)),{1,2,3,4,5,6,7,8,9,10,11,12;"July","August","September","October","November","December","January","February","March","April","May","June"})</f>
        <v>#VALUE!</v>
      </c>
      <c r="O7" s="57"/>
      <c r="P7" s="56" t="str">
        <f>LOOKUP(ABS(RIGHT(P6,2)),{1,2,3,4,5,6,7,8,9,10,11,12;"July","August","September","October","November","December","January","February","March","April","May","June"})</f>
        <v>June</v>
      </c>
      <c r="Q7" s="56" t="str">
        <f>LOOKUP(ABS(RIGHT(Q6,2)),{1,2,3,4,5,6,7,8,9,10,11,12;"July","August","September","October","November","December","January","February","March","April","May","June"})</f>
        <v>June</v>
      </c>
      <c r="R7" s="56" t="str">
        <f>LOOKUP(ABS(RIGHT(R6,2)),{1,2,3,4,5,6,7,8,9,10,11,12;"July","August","September","October","November","December","January","February","March","April","May","June"})</f>
        <v>August</v>
      </c>
      <c r="S7" s="56" t="str">
        <f>LOOKUP(ABS(RIGHT(S6,2)),{1,2,3,4,5,6,7,8,9,10,11,12;"July","August","September","October","November","December","January","February","March","April","May","June"})</f>
        <v>September</v>
      </c>
      <c r="T7" s="56" t="str">
        <f>LOOKUP(ABS(RIGHT(T6,2)),{1,2,3,4,5,6,7,8,9,10,11,12;"July","August","September","October","November","December","January","February","March","April","May","June"})</f>
        <v>October</v>
      </c>
      <c r="U7" s="56" t="str">
        <f>LOOKUP(ABS(RIGHT(U6,2)),{1,2,3,4,5,6,7,8,9,10,11,12;"July","August","September","October","November","December","January","February","March","April","May","June"})</f>
        <v>November</v>
      </c>
      <c r="V7" s="56" t="str">
        <f>LOOKUP(ABS(RIGHT(V6,2)),{1,2,3,4,5,6,7,8,9,10,11,12;"July","August","September","October","November","December","January","February","March","April","May","June"})</f>
        <v>December</v>
      </c>
      <c r="W7" s="59" t="e">
        <f>LOOKUP(ABS(RIGHT(W6,2)),{1,2,3,4,5,6,7,8,9,10,11,12;"July","August","September","October","November","December","January","February","March","April","May","June"})</f>
        <v>#VALUE!</v>
      </c>
      <c r="X7" s="60"/>
      <c r="Y7" s="56" t="str">
        <f>LOOKUP(ABS(RIGHT(Y6,2)),{1,2,3,4,5,6,7,8,9,10,11,12;"July","August","September","October","November","December","January","February","March","April","May","June"})</f>
        <v>July</v>
      </c>
      <c r="Z7" s="56" t="str">
        <f>LOOKUP(ABS(RIGHT(Z6,2)),{1,2,3,4,5,6,7,8,9,10,11,12;"July","August","September","October","November","December","January","February","March","April","May","June"})</f>
        <v>August</v>
      </c>
      <c r="AA7" s="56" t="str">
        <f>LOOKUP(ABS(RIGHT(AA6,2)),{1,2,3,4,5,6,7,8,9,10,11,12;"July","August","September","October","November","December","January","February","March","April","May","June"})</f>
        <v>September</v>
      </c>
      <c r="AB7" s="56" t="str">
        <f>LOOKUP(ABS(RIGHT(AB6,2)),{1,2,3,4,5,6,7,8,9,10,11,12;"July","August","September","October","November","December","January","February","March","April","May","June"})</f>
        <v>October</v>
      </c>
      <c r="AC7" s="56" t="str">
        <f>LOOKUP(ABS(RIGHT(AC6,2)),{1,2,3,4,5,6,7,8,9,10,11,12;"July","August","September","October","November","December","January","February","March","April","May","June"})</f>
        <v>November</v>
      </c>
      <c r="AD7" s="56" t="str">
        <f>LOOKUP(ABS(RIGHT(AD6,2)),{1,2,3,4,5,6,7,8,9,10,11,12;"July","August","September","October","November","December","January","February","March","April","May","June"})</f>
        <v>December</v>
      </c>
      <c r="AE7" s="59" t="e">
        <f>LOOKUP(ABS(RIGHT(AE6,2)),{1,2,3,4,5,6,7,8,9,10,11,12;"July","August","September","October","November","December","January","February","March","April","May","June"})</f>
        <v>#VALUE!</v>
      </c>
      <c r="AF7" s="57"/>
    </row>
    <row r="8" spans="1:33" s="31" customFormat="1" ht="10.5" outlineLevel="1">
      <c r="A8" s="24" t="s">
        <v>90</v>
      </c>
      <c r="B8" s="24"/>
      <c r="C8" s="25" t="s">
        <v>91</v>
      </c>
      <c r="D8" s="26"/>
      <c r="E8" s="25" t="s">
        <v>92</v>
      </c>
      <c r="F8" s="27"/>
      <c r="G8" s="27">
        <v>1103664</v>
      </c>
      <c r="H8" s="27"/>
      <c r="I8" s="28">
        <f aca="true" t="shared" si="0" ref="I8:I33">+L8-G8</f>
        <v>4051</v>
      </c>
      <c r="J8" s="27"/>
      <c r="K8" s="24">
        <v>1107715</v>
      </c>
      <c r="L8" s="27">
        <v>1107715</v>
      </c>
      <c r="M8" s="29"/>
      <c r="N8" s="27"/>
      <c r="O8" s="27"/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30">
        <v>0</v>
      </c>
      <c r="X8" s="30"/>
      <c r="Y8" s="24">
        <v>99947.18</v>
      </c>
      <c r="Z8" s="24">
        <v>99735</v>
      </c>
      <c r="AA8" s="24">
        <v>103261.82</v>
      </c>
      <c r="AB8" s="24">
        <v>89389</v>
      </c>
      <c r="AC8" s="24">
        <v>0</v>
      </c>
      <c r="AD8" s="24">
        <v>0</v>
      </c>
      <c r="AE8" s="27">
        <v>392333</v>
      </c>
      <c r="AF8" s="29"/>
      <c r="AG8" s="26">
        <f aca="true" t="shared" si="1" ref="AG8:AG33">+L8-N8-W8-AE8</f>
        <v>715382</v>
      </c>
    </row>
    <row r="9" spans="1:33" s="31" customFormat="1" ht="10.5" outlineLevel="1">
      <c r="A9" s="24" t="s">
        <v>93</v>
      </c>
      <c r="B9" s="24"/>
      <c r="C9" s="25" t="s">
        <v>94</v>
      </c>
      <c r="D9" s="26"/>
      <c r="E9" s="25" t="s">
        <v>95</v>
      </c>
      <c r="F9" s="27"/>
      <c r="G9" s="27">
        <v>676522</v>
      </c>
      <c r="H9" s="27"/>
      <c r="I9" s="28">
        <f t="shared" si="0"/>
        <v>0</v>
      </c>
      <c r="J9" s="27"/>
      <c r="K9" s="24">
        <v>676522</v>
      </c>
      <c r="L9" s="27">
        <v>676522</v>
      </c>
      <c r="M9" s="29"/>
      <c r="N9" s="27"/>
      <c r="O9" s="27"/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30">
        <v>0</v>
      </c>
      <c r="X9" s="30"/>
      <c r="Y9" s="24">
        <v>53678.75</v>
      </c>
      <c r="Z9" s="24">
        <v>53678.75</v>
      </c>
      <c r="AA9" s="24">
        <v>53678.75</v>
      </c>
      <c r="AB9" s="24">
        <v>54247</v>
      </c>
      <c r="AC9" s="24">
        <v>0</v>
      </c>
      <c r="AD9" s="24">
        <v>0</v>
      </c>
      <c r="AE9" s="27">
        <v>215283.25</v>
      </c>
      <c r="AF9" s="29"/>
      <c r="AG9" s="26">
        <f t="shared" si="1"/>
        <v>461238.75</v>
      </c>
    </row>
    <row r="10" spans="1:33" s="31" customFormat="1" ht="10.5" outlineLevel="1">
      <c r="A10" s="24" t="s">
        <v>96</v>
      </c>
      <c r="B10" s="24"/>
      <c r="C10" s="25" t="s">
        <v>97</v>
      </c>
      <c r="D10" s="26"/>
      <c r="E10" s="25" t="s">
        <v>98</v>
      </c>
      <c r="F10" s="27"/>
      <c r="G10" s="27">
        <v>0</v>
      </c>
      <c r="H10" s="27"/>
      <c r="I10" s="28">
        <f t="shared" si="0"/>
        <v>21265</v>
      </c>
      <c r="J10" s="27"/>
      <c r="K10" s="24">
        <v>21265</v>
      </c>
      <c r="L10" s="27">
        <v>21265</v>
      </c>
      <c r="M10" s="29"/>
      <c r="N10" s="27"/>
      <c r="O10" s="27"/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30">
        <v>0</v>
      </c>
      <c r="X10" s="30"/>
      <c r="Y10" s="24">
        <v>21265.36</v>
      </c>
      <c r="Z10" s="24">
        <v>0</v>
      </c>
      <c r="AA10" s="24">
        <v>1236.13</v>
      </c>
      <c r="AB10" s="24">
        <v>11199.54</v>
      </c>
      <c r="AC10" s="24">
        <v>0</v>
      </c>
      <c r="AD10" s="24">
        <v>0</v>
      </c>
      <c r="AE10" s="27">
        <v>33701.03</v>
      </c>
      <c r="AF10" s="29"/>
      <c r="AG10" s="26">
        <f t="shared" si="1"/>
        <v>-12436.029999999999</v>
      </c>
    </row>
    <row r="11" spans="1:33" s="31" customFormat="1" ht="10.5" outlineLevel="1">
      <c r="A11" s="24" t="s">
        <v>99</v>
      </c>
      <c r="B11" s="24"/>
      <c r="C11" s="25" t="s">
        <v>100</v>
      </c>
      <c r="D11" s="26"/>
      <c r="E11" s="25" t="s">
        <v>101</v>
      </c>
      <c r="F11" s="27"/>
      <c r="G11" s="27">
        <v>0</v>
      </c>
      <c r="H11" s="27"/>
      <c r="I11" s="28">
        <f t="shared" si="0"/>
        <v>0</v>
      </c>
      <c r="J11" s="27"/>
      <c r="K11" s="24">
        <v>0</v>
      </c>
      <c r="L11" s="27">
        <v>0</v>
      </c>
      <c r="M11" s="29"/>
      <c r="N11" s="27"/>
      <c r="O11" s="27"/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30">
        <v>0</v>
      </c>
      <c r="X11" s="30"/>
      <c r="Y11" s="24">
        <v>-248.67</v>
      </c>
      <c r="Z11" s="24">
        <v>248.67</v>
      </c>
      <c r="AA11" s="24">
        <v>0</v>
      </c>
      <c r="AB11" s="24">
        <v>0</v>
      </c>
      <c r="AC11" s="24">
        <v>0</v>
      </c>
      <c r="AD11" s="24">
        <v>0</v>
      </c>
      <c r="AE11" s="27">
        <v>0</v>
      </c>
      <c r="AF11" s="29"/>
      <c r="AG11" s="26">
        <f t="shared" si="1"/>
        <v>0</v>
      </c>
    </row>
    <row r="12" spans="1:33" s="31" customFormat="1" ht="10.5" outlineLevel="1">
      <c r="A12" s="24" t="s">
        <v>102</v>
      </c>
      <c r="B12" s="24"/>
      <c r="C12" s="25" t="s">
        <v>103</v>
      </c>
      <c r="D12" s="26"/>
      <c r="E12" s="25" t="s">
        <v>104</v>
      </c>
      <c r="F12" s="27"/>
      <c r="G12" s="27">
        <v>16658</v>
      </c>
      <c r="H12" s="27"/>
      <c r="I12" s="28">
        <f t="shared" si="0"/>
        <v>-5772</v>
      </c>
      <c r="J12" s="27"/>
      <c r="K12" s="24">
        <v>10886</v>
      </c>
      <c r="L12" s="27">
        <v>10886</v>
      </c>
      <c r="M12" s="29"/>
      <c r="N12" s="27"/>
      <c r="O12" s="27"/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30">
        <v>0</v>
      </c>
      <c r="X12" s="30"/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7">
        <v>0</v>
      </c>
      <c r="AF12" s="29"/>
      <c r="AG12" s="26">
        <f t="shared" si="1"/>
        <v>10886</v>
      </c>
    </row>
    <row r="13" spans="1:33" s="31" customFormat="1" ht="10.5" outlineLevel="1">
      <c r="A13" s="24" t="s">
        <v>105</v>
      </c>
      <c r="B13" s="24"/>
      <c r="C13" s="25" t="s">
        <v>106</v>
      </c>
      <c r="D13" s="26"/>
      <c r="E13" s="25" t="s">
        <v>107</v>
      </c>
      <c r="F13" s="27"/>
      <c r="G13" s="27">
        <v>0</v>
      </c>
      <c r="H13" s="27"/>
      <c r="I13" s="28">
        <f t="shared" si="0"/>
        <v>0</v>
      </c>
      <c r="J13" s="27"/>
      <c r="K13" s="24">
        <v>0</v>
      </c>
      <c r="L13" s="27">
        <v>0</v>
      </c>
      <c r="M13" s="29"/>
      <c r="N13" s="27"/>
      <c r="O13" s="27"/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30">
        <v>0</v>
      </c>
      <c r="X13" s="30"/>
      <c r="Y13" s="24">
        <v>0</v>
      </c>
      <c r="Z13" s="24">
        <v>0</v>
      </c>
      <c r="AA13" s="24">
        <v>0</v>
      </c>
      <c r="AB13" s="24">
        <v>0</v>
      </c>
      <c r="AC13" s="24">
        <v>356</v>
      </c>
      <c r="AD13" s="24">
        <v>0</v>
      </c>
      <c r="AE13" s="27">
        <v>356</v>
      </c>
      <c r="AF13" s="29"/>
      <c r="AG13" s="26">
        <f t="shared" si="1"/>
        <v>-356</v>
      </c>
    </row>
    <row r="14" spans="1:33" s="31" customFormat="1" ht="10.5" outlineLevel="1">
      <c r="A14" s="24" t="s">
        <v>108</v>
      </c>
      <c r="B14" s="24"/>
      <c r="C14" s="25" t="s">
        <v>109</v>
      </c>
      <c r="D14" s="26"/>
      <c r="E14" s="25" t="s">
        <v>110</v>
      </c>
      <c r="F14" s="27"/>
      <c r="G14" s="27">
        <v>0</v>
      </c>
      <c r="H14" s="27"/>
      <c r="I14" s="28">
        <f t="shared" si="0"/>
        <v>0</v>
      </c>
      <c r="J14" s="27"/>
      <c r="K14" s="24">
        <v>0</v>
      </c>
      <c r="L14" s="27">
        <v>0</v>
      </c>
      <c r="M14" s="29"/>
      <c r="N14" s="27"/>
      <c r="O14" s="27"/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30">
        <v>0</v>
      </c>
      <c r="X14" s="30"/>
      <c r="Y14" s="24">
        <v>119.9</v>
      </c>
      <c r="Z14" s="24">
        <v>511.9</v>
      </c>
      <c r="AA14" s="24">
        <v>589.84</v>
      </c>
      <c r="AB14" s="24">
        <v>804.21</v>
      </c>
      <c r="AC14" s="24">
        <v>340.69</v>
      </c>
      <c r="AD14" s="24">
        <v>414.66</v>
      </c>
      <c r="AE14" s="27">
        <v>2781.2</v>
      </c>
      <c r="AF14" s="29"/>
      <c r="AG14" s="26">
        <f t="shared" si="1"/>
        <v>-2781.2</v>
      </c>
    </row>
    <row r="15" spans="1:33" s="31" customFormat="1" ht="10.5" outlineLevel="1">
      <c r="A15" s="24" t="s">
        <v>111</v>
      </c>
      <c r="B15" s="24"/>
      <c r="C15" s="25" t="s">
        <v>112</v>
      </c>
      <c r="D15" s="26"/>
      <c r="E15" s="25" t="s">
        <v>113</v>
      </c>
      <c r="F15" s="27"/>
      <c r="G15" s="27">
        <v>0</v>
      </c>
      <c r="H15" s="27"/>
      <c r="I15" s="28">
        <f t="shared" si="0"/>
        <v>0</v>
      </c>
      <c r="J15" s="27"/>
      <c r="K15" s="24">
        <v>0</v>
      </c>
      <c r="L15" s="27">
        <v>0</v>
      </c>
      <c r="M15" s="29"/>
      <c r="N15" s="27"/>
      <c r="O15" s="27"/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30">
        <v>0</v>
      </c>
      <c r="X15" s="30"/>
      <c r="Y15" s="24">
        <v>335.7</v>
      </c>
      <c r="Z15" s="24">
        <v>17365.53</v>
      </c>
      <c r="AA15" s="24">
        <v>2611.82</v>
      </c>
      <c r="AB15" s="24">
        <v>5217.79</v>
      </c>
      <c r="AC15" s="24">
        <v>0</v>
      </c>
      <c r="AD15" s="24">
        <v>0</v>
      </c>
      <c r="AE15" s="27">
        <v>25530.84</v>
      </c>
      <c r="AF15" s="29"/>
      <c r="AG15" s="26">
        <f t="shared" si="1"/>
        <v>-25530.84</v>
      </c>
    </row>
    <row r="16" spans="1:33" s="31" customFormat="1" ht="10.5" outlineLevel="1">
      <c r="A16" s="24" t="s">
        <v>114</v>
      </c>
      <c r="B16" s="24"/>
      <c r="C16" s="25" t="s">
        <v>115</v>
      </c>
      <c r="D16" s="26"/>
      <c r="E16" s="25" t="s">
        <v>116</v>
      </c>
      <c r="F16" s="27"/>
      <c r="G16" s="27">
        <v>0</v>
      </c>
      <c r="H16" s="27"/>
      <c r="I16" s="28">
        <f t="shared" si="0"/>
        <v>0</v>
      </c>
      <c r="J16" s="27"/>
      <c r="K16" s="24">
        <v>0</v>
      </c>
      <c r="L16" s="27">
        <v>0</v>
      </c>
      <c r="M16" s="29"/>
      <c r="N16" s="27"/>
      <c r="O16" s="27"/>
      <c r="P16" s="24">
        <v>0</v>
      </c>
      <c r="Q16" s="24">
        <v>0</v>
      </c>
      <c r="R16" s="24">
        <v>0</v>
      </c>
      <c r="S16" s="24">
        <v>0</v>
      </c>
      <c r="T16" s="24">
        <v>84556.92</v>
      </c>
      <c r="U16" s="24">
        <v>0</v>
      </c>
      <c r="V16" s="24">
        <v>0</v>
      </c>
      <c r="W16" s="30">
        <v>84556.92</v>
      </c>
      <c r="X16" s="30"/>
      <c r="Y16" s="24">
        <v>0</v>
      </c>
      <c r="Z16" s="24">
        <v>0</v>
      </c>
      <c r="AA16" s="24">
        <v>0</v>
      </c>
      <c r="AB16" s="24">
        <v>414.9</v>
      </c>
      <c r="AC16" s="24">
        <v>0</v>
      </c>
      <c r="AD16" s="24">
        <v>0</v>
      </c>
      <c r="AE16" s="27">
        <v>414.9</v>
      </c>
      <c r="AF16" s="29"/>
      <c r="AG16" s="26">
        <f t="shared" si="1"/>
        <v>-84971.81999999999</v>
      </c>
    </row>
    <row r="17" spans="1:33" s="31" customFormat="1" ht="10.5" outlineLevel="1">
      <c r="A17" s="24" t="s">
        <v>117</v>
      </c>
      <c r="B17" s="24"/>
      <c r="C17" s="25" t="s">
        <v>118</v>
      </c>
      <c r="D17" s="26"/>
      <c r="E17" s="25" t="s">
        <v>119</v>
      </c>
      <c r="F17" s="27"/>
      <c r="G17" s="27">
        <v>0</v>
      </c>
      <c r="H17" s="27"/>
      <c r="I17" s="28">
        <f t="shared" si="0"/>
        <v>274050</v>
      </c>
      <c r="J17" s="27"/>
      <c r="K17" s="24">
        <v>274050</v>
      </c>
      <c r="L17" s="27">
        <v>274050</v>
      </c>
      <c r="M17" s="29"/>
      <c r="N17" s="27"/>
      <c r="O17" s="27"/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30">
        <v>0</v>
      </c>
      <c r="X17" s="30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7">
        <v>0</v>
      </c>
      <c r="AF17" s="29"/>
      <c r="AG17" s="26">
        <f t="shared" si="1"/>
        <v>274050</v>
      </c>
    </row>
    <row r="18" spans="1:33" s="31" customFormat="1" ht="10.5" outlineLevel="1">
      <c r="A18" s="24" t="s">
        <v>120</v>
      </c>
      <c r="B18" s="24"/>
      <c r="C18" s="25" t="s">
        <v>121</v>
      </c>
      <c r="D18" s="26"/>
      <c r="E18" s="25" t="s">
        <v>122</v>
      </c>
      <c r="F18" s="27"/>
      <c r="G18" s="27">
        <v>0</v>
      </c>
      <c r="H18" s="27"/>
      <c r="I18" s="28">
        <f t="shared" si="0"/>
        <v>0</v>
      </c>
      <c r="J18" s="27"/>
      <c r="K18" s="24">
        <v>0</v>
      </c>
      <c r="L18" s="27">
        <v>0</v>
      </c>
      <c r="M18" s="29"/>
      <c r="N18" s="27"/>
      <c r="O18" s="27"/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30">
        <v>0</v>
      </c>
      <c r="X18" s="30"/>
      <c r="Y18" s="24">
        <v>0</v>
      </c>
      <c r="Z18" s="24">
        <v>280.87</v>
      </c>
      <c r="AA18" s="24">
        <v>419.68</v>
      </c>
      <c r="AB18" s="24">
        <v>0</v>
      </c>
      <c r="AC18" s="24">
        <v>108.24</v>
      </c>
      <c r="AD18" s="24">
        <v>0</v>
      </c>
      <c r="AE18" s="27">
        <v>808.79</v>
      </c>
      <c r="AF18" s="29"/>
      <c r="AG18" s="26">
        <f t="shared" si="1"/>
        <v>-808.79</v>
      </c>
    </row>
    <row r="19" spans="1:33" s="31" customFormat="1" ht="10.5" outlineLevel="1">
      <c r="A19" s="24" t="s">
        <v>123</v>
      </c>
      <c r="B19" s="24"/>
      <c r="C19" s="25" t="s">
        <v>124</v>
      </c>
      <c r="D19" s="26"/>
      <c r="E19" s="25" t="s">
        <v>125</v>
      </c>
      <c r="F19" s="27"/>
      <c r="G19" s="27">
        <v>0</v>
      </c>
      <c r="H19" s="27"/>
      <c r="I19" s="28">
        <f t="shared" si="0"/>
        <v>0</v>
      </c>
      <c r="J19" s="27"/>
      <c r="K19" s="24">
        <v>0</v>
      </c>
      <c r="L19" s="27">
        <v>0</v>
      </c>
      <c r="M19" s="29"/>
      <c r="N19" s="27"/>
      <c r="O19" s="27"/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30">
        <v>0</v>
      </c>
      <c r="X19" s="3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2730.76</v>
      </c>
      <c r="AE19" s="27">
        <v>2730.76</v>
      </c>
      <c r="AF19" s="29"/>
      <c r="AG19" s="26">
        <f t="shared" si="1"/>
        <v>-2730.76</v>
      </c>
    </row>
    <row r="20" spans="1:33" s="31" customFormat="1" ht="10.5" outlineLevel="1">
      <c r="A20" s="24" t="s">
        <v>126</v>
      </c>
      <c r="B20" s="24"/>
      <c r="C20" s="25" t="s">
        <v>127</v>
      </c>
      <c r="D20" s="26"/>
      <c r="E20" s="25" t="s">
        <v>128</v>
      </c>
      <c r="F20" s="27"/>
      <c r="G20" s="27">
        <v>0</v>
      </c>
      <c r="H20" s="27"/>
      <c r="I20" s="28">
        <f t="shared" si="0"/>
        <v>0</v>
      </c>
      <c r="J20" s="27"/>
      <c r="K20" s="24">
        <v>0</v>
      </c>
      <c r="L20" s="27">
        <v>0</v>
      </c>
      <c r="M20" s="29"/>
      <c r="N20" s="27"/>
      <c r="O20" s="27"/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30">
        <v>0</v>
      </c>
      <c r="X20" s="30"/>
      <c r="Y20" s="24">
        <v>0</v>
      </c>
      <c r="Z20" s="24">
        <v>1834.29</v>
      </c>
      <c r="AA20" s="24">
        <v>4217.51</v>
      </c>
      <c r="AB20" s="24">
        <v>0</v>
      </c>
      <c r="AC20" s="24">
        <v>0</v>
      </c>
      <c r="AD20" s="24">
        <v>0</v>
      </c>
      <c r="AE20" s="27">
        <v>6051.8</v>
      </c>
      <c r="AF20" s="29"/>
      <c r="AG20" s="26">
        <f t="shared" si="1"/>
        <v>-6051.8</v>
      </c>
    </row>
    <row r="21" spans="1:33" s="31" customFormat="1" ht="10.5" outlineLevel="1">
      <c r="A21" s="24" t="s">
        <v>129</v>
      </c>
      <c r="B21" s="24"/>
      <c r="C21" s="25" t="s">
        <v>130</v>
      </c>
      <c r="D21" s="26"/>
      <c r="E21" s="25" t="s">
        <v>131</v>
      </c>
      <c r="F21" s="27"/>
      <c r="G21" s="27">
        <v>0</v>
      </c>
      <c r="H21" s="27"/>
      <c r="I21" s="28">
        <f t="shared" si="0"/>
        <v>0</v>
      </c>
      <c r="J21" s="27"/>
      <c r="K21" s="24">
        <v>0</v>
      </c>
      <c r="L21" s="27">
        <v>0</v>
      </c>
      <c r="M21" s="29"/>
      <c r="N21" s="27"/>
      <c r="O21" s="27"/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30">
        <v>0</v>
      </c>
      <c r="X21" s="30"/>
      <c r="Y21" s="24">
        <v>0</v>
      </c>
      <c r="Z21" s="24">
        <v>0</v>
      </c>
      <c r="AA21" s="24">
        <v>0</v>
      </c>
      <c r="AB21" s="24">
        <v>0</v>
      </c>
      <c r="AC21" s="24">
        <v>223.8</v>
      </c>
      <c r="AD21" s="24">
        <v>0</v>
      </c>
      <c r="AE21" s="27">
        <v>223.8</v>
      </c>
      <c r="AF21" s="29"/>
      <c r="AG21" s="26">
        <f t="shared" si="1"/>
        <v>-223.8</v>
      </c>
    </row>
    <row r="22" spans="1:33" s="31" customFormat="1" ht="10.5" outlineLevel="1">
      <c r="A22" s="24" t="s">
        <v>132</v>
      </c>
      <c r="B22" s="24"/>
      <c r="C22" s="25" t="s">
        <v>133</v>
      </c>
      <c r="D22" s="26"/>
      <c r="E22" s="25" t="s">
        <v>134</v>
      </c>
      <c r="F22" s="27"/>
      <c r="G22" s="27">
        <v>0</v>
      </c>
      <c r="H22" s="27"/>
      <c r="I22" s="28">
        <f t="shared" si="0"/>
        <v>0</v>
      </c>
      <c r="J22" s="27"/>
      <c r="K22" s="24">
        <v>0</v>
      </c>
      <c r="L22" s="27">
        <v>0</v>
      </c>
      <c r="M22" s="29"/>
      <c r="N22" s="27"/>
      <c r="O22" s="27"/>
      <c r="P22" s="24">
        <v>833.39</v>
      </c>
      <c r="Q22" s="24">
        <v>-833.39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30">
        <v>0</v>
      </c>
      <c r="X22" s="3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7">
        <v>0</v>
      </c>
      <c r="AF22" s="29"/>
      <c r="AG22" s="26">
        <f t="shared" si="1"/>
        <v>0</v>
      </c>
    </row>
    <row r="23" spans="1:33" s="31" customFormat="1" ht="10.5" outlineLevel="1">
      <c r="A23" s="24" t="s">
        <v>135</v>
      </c>
      <c r="B23" s="24"/>
      <c r="C23" s="25" t="s">
        <v>136</v>
      </c>
      <c r="D23" s="26"/>
      <c r="E23" s="25" t="s">
        <v>137</v>
      </c>
      <c r="F23" s="27"/>
      <c r="G23" s="27">
        <v>0</v>
      </c>
      <c r="H23" s="27"/>
      <c r="I23" s="28">
        <f t="shared" si="0"/>
        <v>0</v>
      </c>
      <c r="J23" s="27"/>
      <c r="K23" s="24">
        <v>0</v>
      </c>
      <c r="L23" s="27">
        <v>0</v>
      </c>
      <c r="M23" s="29"/>
      <c r="N23" s="27"/>
      <c r="O23" s="27"/>
      <c r="P23" s="24">
        <v>0</v>
      </c>
      <c r="Q23" s="24">
        <v>0</v>
      </c>
      <c r="R23" s="24">
        <v>3274.42</v>
      </c>
      <c r="S23" s="24">
        <v>-3274.42</v>
      </c>
      <c r="T23" s="24">
        <v>0</v>
      </c>
      <c r="U23" s="24">
        <v>0</v>
      </c>
      <c r="V23" s="24">
        <v>0</v>
      </c>
      <c r="W23" s="30">
        <v>0</v>
      </c>
      <c r="X23" s="3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7">
        <v>0</v>
      </c>
      <c r="AF23" s="29"/>
      <c r="AG23" s="26">
        <f t="shared" si="1"/>
        <v>0</v>
      </c>
    </row>
    <row r="24" spans="1:33" s="31" customFormat="1" ht="10.5" outlineLevel="1">
      <c r="A24" s="24" t="s">
        <v>138</v>
      </c>
      <c r="B24" s="24"/>
      <c r="C24" s="25" t="s">
        <v>139</v>
      </c>
      <c r="D24" s="26"/>
      <c r="E24" s="25" t="s">
        <v>140</v>
      </c>
      <c r="F24" s="27"/>
      <c r="G24" s="27">
        <v>0</v>
      </c>
      <c r="H24" s="27"/>
      <c r="I24" s="28">
        <f t="shared" si="0"/>
        <v>0</v>
      </c>
      <c r="J24" s="27"/>
      <c r="K24" s="24">
        <v>0</v>
      </c>
      <c r="L24" s="27">
        <v>0</v>
      </c>
      <c r="M24" s="29"/>
      <c r="N24" s="27"/>
      <c r="O24" s="27"/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101460</v>
      </c>
      <c r="V24" s="24">
        <v>-82087.47</v>
      </c>
      <c r="W24" s="30">
        <v>19372.53</v>
      </c>
      <c r="X24" s="3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82087.47</v>
      </c>
      <c r="AE24" s="27">
        <v>82087.47</v>
      </c>
      <c r="AF24" s="29"/>
      <c r="AG24" s="26">
        <f t="shared" si="1"/>
        <v>-101460</v>
      </c>
    </row>
    <row r="25" spans="1:33" s="31" customFormat="1" ht="10.5" outlineLevel="1">
      <c r="A25" s="24" t="s">
        <v>141</v>
      </c>
      <c r="B25" s="24"/>
      <c r="C25" s="25" t="s">
        <v>142</v>
      </c>
      <c r="D25" s="26"/>
      <c r="E25" s="25" t="s">
        <v>143</v>
      </c>
      <c r="F25" s="27"/>
      <c r="G25" s="27">
        <v>0</v>
      </c>
      <c r="H25" s="27"/>
      <c r="I25" s="28">
        <f t="shared" si="0"/>
        <v>0</v>
      </c>
      <c r="J25" s="27"/>
      <c r="K25" s="24">
        <v>0</v>
      </c>
      <c r="L25" s="27">
        <v>0</v>
      </c>
      <c r="M25" s="29"/>
      <c r="N25" s="27"/>
      <c r="O25" s="27"/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30">
        <v>0</v>
      </c>
      <c r="X25" s="30"/>
      <c r="Y25" s="24">
        <v>42.67</v>
      </c>
      <c r="Z25" s="24">
        <v>42.67</v>
      </c>
      <c r="AA25" s="24">
        <v>42.67</v>
      </c>
      <c r="AB25" s="24">
        <v>42.67</v>
      </c>
      <c r="AC25" s="24">
        <v>0</v>
      </c>
      <c r="AD25" s="24">
        <v>0</v>
      </c>
      <c r="AE25" s="27">
        <v>170.68</v>
      </c>
      <c r="AF25" s="29"/>
      <c r="AG25" s="26">
        <f t="shared" si="1"/>
        <v>-170.68</v>
      </c>
    </row>
    <row r="26" spans="1:33" s="31" customFormat="1" ht="10.5" outlineLevel="1">
      <c r="A26" s="24" t="s">
        <v>144</v>
      </c>
      <c r="B26" s="24"/>
      <c r="C26" s="25" t="s">
        <v>145</v>
      </c>
      <c r="D26" s="26"/>
      <c r="E26" s="25" t="s">
        <v>146</v>
      </c>
      <c r="F26" s="27"/>
      <c r="G26" s="27">
        <v>0</v>
      </c>
      <c r="H26" s="27"/>
      <c r="I26" s="28">
        <f t="shared" si="0"/>
        <v>0</v>
      </c>
      <c r="J26" s="27"/>
      <c r="K26" s="24">
        <v>0</v>
      </c>
      <c r="L26" s="27">
        <v>0</v>
      </c>
      <c r="M26" s="29"/>
      <c r="N26" s="27"/>
      <c r="O26" s="27"/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30">
        <v>0</v>
      </c>
      <c r="X26" s="30"/>
      <c r="Y26" s="24">
        <v>35</v>
      </c>
      <c r="Z26" s="24">
        <v>891</v>
      </c>
      <c r="AA26" s="24">
        <v>365</v>
      </c>
      <c r="AB26" s="24">
        <v>70</v>
      </c>
      <c r="AC26" s="24">
        <v>0</v>
      </c>
      <c r="AD26" s="24">
        <v>0</v>
      </c>
      <c r="AE26" s="27">
        <v>1361</v>
      </c>
      <c r="AF26" s="29"/>
      <c r="AG26" s="26">
        <f t="shared" si="1"/>
        <v>-1361</v>
      </c>
    </row>
    <row r="27" spans="1:33" s="31" customFormat="1" ht="10.5" outlineLevel="1">
      <c r="A27" s="24" t="s">
        <v>147</v>
      </c>
      <c r="B27" s="24"/>
      <c r="C27" s="25" t="s">
        <v>148</v>
      </c>
      <c r="D27" s="26"/>
      <c r="E27" s="25" t="s">
        <v>149</v>
      </c>
      <c r="F27" s="27"/>
      <c r="G27" s="27">
        <v>0</v>
      </c>
      <c r="H27" s="27"/>
      <c r="I27" s="28">
        <f t="shared" si="0"/>
        <v>0</v>
      </c>
      <c r="J27" s="27"/>
      <c r="K27" s="24">
        <v>0</v>
      </c>
      <c r="L27" s="27">
        <v>0</v>
      </c>
      <c r="M27" s="29"/>
      <c r="N27" s="27"/>
      <c r="O27" s="27"/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30">
        <v>0</v>
      </c>
      <c r="X27" s="30"/>
      <c r="Y27" s="24">
        <v>525.24</v>
      </c>
      <c r="Z27" s="24">
        <v>618.52</v>
      </c>
      <c r="AA27" s="24">
        <v>538.55</v>
      </c>
      <c r="AB27" s="24">
        <v>635.9</v>
      </c>
      <c r="AC27" s="24">
        <v>0</v>
      </c>
      <c r="AD27" s="24">
        <v>0</v>
      </c>
      <c r="AE27" s="27">
        <v>2318.21</v>
      </c>
      <c r="AF27" s="29"/>
      <c r="AG27" s="26">
        <f t="shared" si="1"/>
        <v>-2318.21</v>
      </c>
    </row>
    <row r="28" spans="1:33" s="31" customFormat="1" ht="10.5" outlineLevel="1">
      <c r="A28" s="24" t="s">
        <v>150</v>
      </c>
      <c r="B28" s="24"/>
      <c r="C28" s="25" t="s">
        <v>151</v>
      </c>
      <c r="D28" s="26"/>
      <c r="E28" s="25" t="s">
        <v>152</v>
      </c>
      <c r="F28" s="27"/>
      <c r="G28" s="27">
        <v>0</v>
      </c>
      <c r="H28" s="27"/>
      <c r="I28" s="28">
        <f t="shared" si="0"/>
        <v>0</v>
      </c>
      <c r="J28" s="27"/>
      <c r="K28" s="24">
        <v>0</v>
      </c>
      <c r="L28" s="27">
        <v>0</v>
      </c>
      <c r="M28" s="29"/>
      <c r="N28" s="27"/>
      <c r="O28" s="27"/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30">
        <v>0</v>
      </c>
      <c r="X28" s="30"/>
      <c r="Y28" s="24">
        <v>46</v>
      </c>
      <c r="Z28" s="24">
        <v>34.5</v>
      </c>
      <c r="AA28" s="24">
        <v>34.5</v>
      </c>
      <c r="AB28" s="24">
        <v>34.5</v>
      </c>
      <c r="AC28" s="24">
        <v>0</v>
      </c>
      <c r="AD28" s="24">
        <v>0</v>
      </c>
      <c r="AE28" s="27">
        <v>149.5</v>
      </c>
      <c r="AF28" s="29"/>
      <c r="AG28" s="26">
        <f t="shared" si="1"/>
        <v>-149.5</v>
      </c>
    </row>
    <row r="29" spans="1:33" s="31" customFormat="1" ht="10.5" outlineLevel="1">
      <c r="A29" s="24" t="s">
        <v>153</v>
      </c>
      <c r="B29" s="24"/>
      <c r="C29" s="25" t="s">
        <v>154</v>
      </c>
      <c r="D29" s="26"/>
      <c r="E29" s="25" t="s">
        <v>155</v>
      </c>
      <c r="F29" s="27"/>
      <c r="G29" s="27">
        <v>0</v>
      </c>
      <c r="H29" s="27"/>
      <c r="I29" s="28">
        <f t="shared" si="0"/>
        <v>0</v>
      </c>
      <c r="J29" s="27"/>
      <c r="K29" s="24">
        <v>0</v>
      </c>
      <c r="L29" s="27">
        <v>0</v>
      </c>
      <c r="M29" s="29"/>
      <c r="N29" s="27"/>
      <c r="O29" s="27"/>
      <c r="P29" s="24">
        <v>0</v>
      </c>
      <c r="Q29" s="24">
        <v>0</v>
      </c>
      <c r="R29" s="24">
        <v>0</v>
      </c>
      <c r="S29" s="24">
        <v>0</v>
      </c>
      <c r="T29" s="24">
        <v>1500</v>
      </c>
      <c r="U29" s="24">
        <v>0</v>
      </c>
      <c r="V29" s="24">
        <v>0</v>
      </c>
      <c r="W29" s="30">
        <v>1500</v>
      </c>
      <c r="X29" s="3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7">
        <v>0</v>
      </c>
      <c r="AF29" s="29"/>
      <c r="AG29" s="26">
        <f t="shared" si="1"/>
        <v>-1500</v>
      </c>
    </row>
    <row r="30" spans="1:33" s="31" customFormat="1" ht="10.5" outlineLevel="1">
      <c r="A30" s="24" t="s">
        <v>156</v>
      </c>
      <c r="B30" s="24"/>
      <c r="C30" s="25" t="s">
        <v>157</v>
      </c>
      <c r="D30" s="26"/>
      <c r="E30" s="25" t="s">
        <v>158</v>
      </c>
      <c r="F30" s="27"/>
      <c r="G30" s="27">
        <v>0</v>
      </c>
      <c r="H30" s="27"/>
      <c r="I30" s="28">
        <f t="shared" si="0"/>
        <v>0</v>
      </c>
      <c r="J30" s="27"/>
      <c r="K30" s="24">
        <v>0</v>
      </c>
      <c r="L30" s="27">
        <v>0</v>
      </c>
      <c r="M30" s="29"/>
      <c r="N30" s="27"/>
      <c r="O30" s="27"/>
      <c r="P30" s="24">
        <v>0</v>
      </c>
      <c r="Q30" s="24">
        <v>0</v>
      </c>
      <c r="R30" s="24">
        <v>5594.91</v>
      </c>
      <c r="S30" s="24">
        <v>0</v>
      </c>
      <c r="T30" s="24">
        <v>0</v>
      </c>
      <c r="U30" s="24">
        <v>0</v>
      </c>
      <c r="V30" s="24">
        <v>0</v>
      </c>
      <c r="W30" s="30">
        <v>5594.91</v>
      </c>
      <c r="X30" s="3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7">
        <v>0</v>
      </c>
      <c r="AF30" s="29"/>
      <c r="AG30" s="26">
        <f t="shared" si="1"/>
        <v>-5594.91</v>
      </c>
    </row>
    <row r="31" spans="1:33" s="31" customFormat="1" ht="10.5" outlineLevel="1">
      <c r="A31" s="24" t="s">
        <v>159</v>
      </c>
      <c r="B31" s="24"/>
      <c r="C31" s="25" t="s">
        <v>160</v>
      </c>
      <c r="D31" s="26"/>
      <c r="E31" s="25" t="s">
        <v>161</v>
      </c>
      <c r="F31" s="27"/>
      <c r="G31" s="27">
        <v>0</v>
      </c>
      <c r="H31" s="27"/>
      <c r="I31" s="28">
        <f t="shared" si="0"/>
        <v>0</v>
      </c>
      <c r="J31" s="27"/>
      <c r="K31" s="24">
        <v>0</v>
      </c>
      <c r="L31" s="27">
        <v>0</v>
      </c>
      <c r="M31" s="29"/>
      <c r="N31" s="27"/>
      <c r="O31" s="27"/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10260</v>
      </c>
      <c r="W31" s="30">
        <v>10260</v>
      </c>
      <c r="X31" s="3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7">
        <v>0</v>
      </c>
      <c r="AF31" s="29"/>
      <c r="AG31" s="26">
        <f t="shared" si="1"/>
        <v>-10260</v>
      </c>
    </row>
    <row r="32" spans="1:33" s="31" customFormat="1" ht="10.5" outlineLevel="1">
      <c r="A32" s="24" t="s">
        <v>162</v>
      </c>
      <c r="B32" s="24"/>
      <c r="C32" s="25" t="s">
        <v>163</v>
      </c>
      <c r="D32" s="26"/>
      <c r="E32" s="25" t="s">
        <v>164</v>
      </c>
      <c r="F32" s="27"/>
      <c r="G32" s="27">
        <v>0</v>
      </c>
      <c r="H32" s="27"/>
      <c r="I32" s="28">
        <f t="shared" si="0"/>
        <v>0</v>
      </c>
      <c r="J32" s="27"/>
      <c r="K32" s="24">
        <v>0</v>
      </c>
      <c r="L32" s="27">
        <v>0</v>
      </c>
      <c r="M32" s="29"/>
      <c r="N32" s="27"/>
      <c r="O32" s="27"/>
      <c r="P32" s="24">
        <v>0</v>
      </c>
      <c r="Q32" s="24">
        <v>0</v>
      </c>
      <c r="R32" s="24">
        <v>0</v>
      </c>
      <c r="S32" s="24">
        <v>0</v>
      </c>
      <c r="T32" s="24">
        <v>80389.31</v>
      </c>
      <c r="U32" s="24">
        <v>0</v>
      </c>
      <c r="V32" s="24">
        <v>0</v>
      </c>
      <c r="W32" s="30">
        <v>80389.31</v>
      </c>
      <c r="X32" s="3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7">
        <v>0</v>
      </c>
      <c r="AF32" s="29"/>
      <c r="AG32" s="26">
        <f t="shared" si="1"/>
        <v>-80389.31</v>
      </c>
    </row>
    <row r="33" spans="1:33" s="31" customFormat="1" ht="10.5" outlineLevel="1">
      <c r="A33" s="24" t="s">
        <v>165</v>
      </c>
      <c r="B33" s="24"/>
      <c r="C33" s="25" t="s">
        <v>166</v>
      </c>
      <c r="D33" s="26"/>
      <c r="E33" s="25" t="s">
        <v>167</v>
      </c>
      <c r="F33" s="27"/>
      <c r="G33" s="27">
        <v>0</v>
      </c>
      <c r="H33" s="27"/>
      <c r="I33" s="28">
        <f t="shared" si="0"/>
        <v>-53589</v>
      </c>
      <c r="J33" s="27"/>
      <c r="K33" s="24">
        <v>-53589</v>
      </c>
      <c r="L33" s="27">
        <v>-53589</v>
      </c>
      <c r="M33" s="29"/>
      <c r="N33" s="27"/>
      <c r="O33" s="27"/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30">
        <v>0</v>
      </c>
      <c r="X33" s="30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7">
        <v>0</v>
      </c>
      <c r="AF33" s="29"/>
      <c r="AG33" s="26">
        <f t="shared" si="1"/>
        <v>-53589</v>
      </c>
    </row>
    <row r="34" spans="1:33" s="61" customFormat="1" ht="15.75">
      <c r="A34" s="61" t="s">
        <v>168</v>
      </c>
      <c r="C34" s="61" t="s">
        <v>169</v>
      </c>
      <c r="E34" s="61" t="s">
        <v>170</v>
      </c>
      <c r="F34" s="62"/>
      <c r="G34" s="62">
        <v>1796844</v>
      </c>
      <c r="H34" s="62"/>
      <c r="I34" s="63">
        <f>+L34-G34</f>
        <v>240005</v>
      </c>
      <c r="J34" s="62"/>
      <c r="K34" s="61">
        <v>2036849</v>
      </c>
      <c r="L34" s="62">
        <v>2036849</v>
      </c>
      <c r="M34" s="62"/>
      <c r="N34" s="62"/>
      <c r="O34" s="62"/>
      <c r="P34" s="61">
        <v>833.39</v>
      </c>
      <c r="Q34" s="61">
        <v>-833.39</v>
      </c>
      <c r="R34" s="61">
        <v>8869.33</v>
      </c>
      <c r="S34" s="61">
        <v>-3274.42</v>
      </c>
      <c r="T34" s="61">
        <v>166446.23</v>
      </c>
      <c r="U34" s="61">
        <v>101460</v>
      </c>
      <c r="V34" s="61">
        <v>-71827.47</v>
      </c>
      <c r="W34" s="64">
        <v>201673.67</v>
      </c>
      <c r="X34" s="64"/>
      <c r="Y34" s="61">
        <v>175747.13</v>
      </c>
      <c r="Z34" s="61">
        <v>175241.7</v>
      </c>
      <c r="AA34" s="61">
        <v>166996.27</v>
      </c>
      <c r="AB34" s="61">
        <v>162055.51</v>
      </c>
      <c r="AC34" s="61">
        <v>1028.73</v>
      </c>
      <c r="AD34" s="61">
        <v>85232.89</v>
      </c>
      <c r="AE34" s="62">
        <v>766302.23</v>
      </c>
      <c r="AF34" s="62"/>
      <c r="AG34" s="61">
        <f>+L34-N34-W34-AE34</f>
        <v>1068873.1</v>
      </c>
    </row>
    <row r="38" ht="10.5">
      <c r="E38" s="65"/>
    </row>
  </sheetData>
  <printOptions gridLines="1"/>
  <pageMargins left="0.25" right="0.25" top="0.5" bottom="0.5" header="0.25" footer="0.25"/>
  <pageSetup blackAndWhite="1" orientation="landscape" pageOrder="overThenDown" r:id="rId1"/>
  <headerFooter alignWithMargins="0">
    <oddHeader>&amp;C&amp;F</oddHeader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zoomScale="75" zoomScaleNormal="75" workbookViewId="0" topLeftCell="B2">
      <pane xSplit="3" ySplit="6" topLeftCell="U8" activePane="bottomRight" state="frozen"/>
      <selection pane="topLeft" activeCell="B2" sqref="B2"/>
      <selection pane="topRight" activeCell="E2" sqref="E2"/>
      <selection pane="bottomLeft" activeCell="B8" sqref="B8"/>
      <selection pane="bottomRight" activeCell="Z30" sqref="Z30"/>
    </sheetView>
  </sheetViews>
  <sheetFormatPr defaultColWidth="9.140625" defaultRowHeight="12.75" outlineLevelRow="1" outlineLevelCol="1"/>
  <cols>
    <col min="1" max="1" width="0" style="71" hidden="1" customWidth="1"/>
    <col min="2" max="2" width="17.28125" style="68" customWidth="1"/>
    <col min="3" max="3" width="1.57421875" style="68" customWidth="1"/>
    <col min="4" max="4" width="36.8515625" style="68" customWidth="1"/>
    <col min="5" max="5" width="1.7109375" style="68" customWidth="1"/>
    <col min="6" max="6" width="15.00390625" style="68" customWidth="1"/>
    <col min="7" max="7" width="1.7109375" style="68" customWidth="1"/>
    <col min="8" max="8" width="15.421875" style="69" customWidth="1"/>
    <col min="9" max="9" width="1.7109375" style="70" customWidth="1"/>
    <col min="10" max="10" width="15.7109375" style="71" customWidth="1" outlineLevel="1"/>
    <col min="11" max="11" width="15.7109375" style="93" customWidth="1"/>
    <col min="12" max="12" width="1.7109375" style="68" customWidth="1"/>
    <col min="13" max="13" width="15.7109375" style="68" customWidth="1"/>
    <col min="14" max="14" width="1.7109375" style="68" customWidth="1"/>
    <col min="15" max="21" width="15.421875" style="71" customWidth="1" outlineLevel="1"/>
    <col min="22" max="22" width="15.421875" style="68" customWidth="1"/>
    <col min="23" max="23" width="1.7109375" style="68" customWidth="1"/>
    <col min="24" max="29" width="15.8515625" style="71" customWidth="1" outlineLevel="1"/>
    <col min="30" max="30" width="15.8515625" style="68" customWidth="1"/>
    <col min="31" max="31" width="1.57421875" style="68" customWidth="1"/>
    <col min="32" max="32" width="13.8515625" style="68" customWidth="1"/>
    <col min="33" max="16384" width="8.00390625" style="68" customWidth="1"/>
  </cols>
  <sheetData>
    <row r="1" spans="1:32" s="71" customFormat="1" ht="10.5" hidden="1">
      <c r="A1" s="66" t="s">
        <v>59</v>
      </c>
      <c r="B1" s="67" t="s">
        <v>171</v>
      </c>
      <c r="C1" s="68"/>
      <c r="D1" s="67" t="s">
        <v>61</v>
      </c>
      <c r="E1" s="68"/>
      <c r="F1" s="68" t="s">
        <v>34</v>
      </c>
      <c r="G1" s="68"/>
      <c r="H1" s="69" t="s">
        <v>17</v>
      </c>
      <c r="I1" s="70"/>
      <c r="J1" s="66" t="s">
        <v>62</v>
      </c>
      <c r="K1" s="70" t="s">
        <v>172</v>
      </c>
      <c r="L1" s="68"/>
      <c r="M1" s="68"/>
      <c r="N1" s="68"/>
      <c r="O1" s="66" t="s">
        <v>64</v>
      </c>
      <c r="P1" s="66" t="s">
        <v>65</v>
      </c>
      <c r="Q1" s="66" t="s">
        <v>66</v>
      </c>
      <c r="R1" s="66" t="s">
        <v>67</v>
      </c>
      <c r="S1" s="66" t="s">
        <v>68</v>
      </c>
      <c r="T1" s="66" t="s">
        <v>69</v>
      </c>
      <c r="U1" s="66" t="s">
        <v>70</v>
      </c>
      <c r="V1" s="68" t="s">
        <v>71</v>
      </c>
      <c r="W1" s="68"/>
      <c r="X1" s="66" t="s">
        <v>62</v>
      </c>
      <c r="Y1" s="66" t="s">
        <v>66</v>
      </c>
      <c r="Z1" s="66" t="s">
        <v>67</v>
      </c>
      <c r="AA1" s="66" t="s">
        <v>68</v>
      </c>
      <c r="AB1" s="66" t="s">
        <v>69</v>
      </c>
      <c r="AC1" s="66" t="s">
        <v>70</v>
      </c>
      <c r="AD1" s="68" t="s">
        <v>72</v>
      </c>
      <c r="AF1" s="68" t="s">
        <v>17</v>
      </c>
    </row>
    <row r="2" spans="6:13" ht="10.5">
      <c r="F2" s="72"/>
      <c r="K2" s="73"/>
      <c r="M2" s="72"/>
    </row>
    <row r="3" spans="1:32" s="127" customFormat="1" ht="23.25">
      <c r="A3" s="124"/>
      <c r="B3" s="125"/>
      <c r="C3" s="126" t="s">
        <v>173</v>
      </c>
      <c r="E3" s="125"/>
      <c r="F3" s="125"/>
      <c r="G3" s="125"/>
      <c r="H3" s="128"/>
      <c r="I3" s="129"/>
      <c r="J3" s="124"/>
      <c r="K3" s="130"/>
      <c r="L3" s="125"/>
      <c r="M3" s="125"/>
      <c r="N3" s="125"/>
      <c r="O3" s="124"/>
      <c r="P3" s="124"/>
      <c r="Q3" s="124"/>
      <c r="R3" s="124"/>
      <c r="S3" s="124"/>
      <c r="T3" s="124"/>
      <c r="U3" s="124"/>
      <c r="V3" s="125"/>
      <c r="W3" s="125"/>
      <c r="X3" s="124"/>
      <c r="Y3" s="124"/>
      <c r="Z3" s="124"/>
      <c r="AA3" s="124"/>
      <c r="AB3" s="124"/>
      <c r="AC3" s="124"/>
      <c r="AD3" s="125"/>
      <c r="AE3" s="125"/>
      <c r="AF3" s="125"/>
    </row>
    <row r="4" spans="2:32" ht="15.75">
      <c r="B4" s="72"/>
      <c r="C4" s="76"/>
      <c r="E4" s="72"/>
      <c r="F4" s="72"/>
      <c r="G4" s="72"/>
      <c r="H4" s="74"/>
      <c r="I4" s="73"/>
      <c r="K4" s="75"/>
      <c r="L4" s="72"/>
      <c r="M4" s="72"/>
      <c r="N4" s="72"/>
      <c r="V4" s="72"/>
      <c r="W4" s="72"/>
      <c r="AD4" s="72"/>
      <c r="AE4" s="72"/>
      <c r="AF4" s="72"/>
    </row>
    <row r="5" spans="1:32" ht="18" customHeight="1">
      <c r="A5" s="77"/>
      <c r="F5" s="75"/>
      <c r="H5" s="75"/>
      <c r="J5" s="77"/>
      <c r="K5" s="75"/>
      <c r="M5" s="72"/>
      <c r="O5" s="77"/>
      <c r="P5" s="77"/>
      <c r="Q5" s="77"/>
      <c r="R5" s="77"/>
      <c r="S5" s="77"/>
      <c r="T5" s="77"/>
      <c r="U5" s="77"/>
      <c r="V5" s="72"/>
      <c r="X5" s="77"/>
      <c r="Y5" s="77"/>
      <c r="Z5" s="77"/>
      <c r="AA5" s="77"/>
      <c r="AB5" s="77"/>
      <c r="AC5" s="77"/>
      <c r="AD5" s="72"/>
      <c r="AF5" s="72"/>
    </row>
    <row r="6" spans="1:32" s="80" customFormat="1" ht="54.75" customHeight="1">
      <c r="A6" s="78" t="s">
        <v>74</v>
      </c>
      <c r="B6" s="79" t="s">
        <v>174</v>
      </c>
      <c r="D6" s="79" t="s">
        <v>7</v>
      </c>
      <c r="F6" s="79" t="s">
        <v>175</v>
      </c>
      <c r="H6" s="79" t="s">
        <v>37</v>
      </c>
      <c r="I6" s="81"/>
      <c r="J6" s="78" t="s">
        <v>77</v>
      </c>
      <c r="K6" s="79" t="s">
        <v>176</v>
      </c>
      <c r="M6" s="79" t="s">
        <v>79</v>
      </c>
      <c r="O6" s="78" t="s">
        <v>80</v>
      </c>
      <c r="P6" s="78" t="s">
        <v>81</v>
      </c>
      <c r="Q6" s="78" t="s">
        <v>82</v>
      </c>
      <c r="R6" s="78" t="s">
        <v>83</v>
      </c>
      <c r="S6" s="78" t="s">
        <v>84</v>
      </c>
      <c r="T6" s="78" t="s">
        <v>85</v>
      </c>
      <c r="U6" s="78" t="s">
        <v>86</v>
      </c>
      <c r="V6" s="79" t="s">
        <v>177</v>
      </c>
      <c r="X6" s="78" t="s">
        <v>77</v>
      </c>
      <c r="Y6" s="78" t="s">
        <v>82</v>
      </c>
      <c r="Z6" s="78" t="s">
        <v>83</v>
      </c>
      <c r="AA6" s="78" t="s">
        <v>84</v>
      </c>
      <c r="AB6" s="78" t="s">
        <v>85</v>
      </c>
      <c r="AC6" s="78" t="s">
        <v>86</v>
      </c>
      <c r="AD6" s="79" t="s">
        <v>178</v>
      </c>
      <c r="AF6" s="79" t="s">
        <v>89</v>
      </c>
    </row>
    <row r="7" spans="1:33" s="85" customFormat="1" ht="10.5">
      <c r="A7" s="82" t="s">
        <v>17</v>
      </c>
      <c r="B7" s="82"/>
      <c r="C7" s="82"/>
      <c r="D7" s="82"/>
      <c r="E7" s="82"/>
      <c r="F7" s="83" t="e">
        <f>LOOKUP(ABS(RIGHT(F6,2)),{1,2,3,4,5,6,7,8,9,10,11,12;"July","August","September","October","November","December","January","February","March","April","May","June"})</f>
        <v>#VALUE!</v>
      </c>
      <c r="G7" s="82"/>
      <c r="H7" s="83" t="e">
        <f>LOOKUP(ABS(RIGHT(H6,2)),{1,2,3,4,5,6,7,8,9,10,11,12;"July","August","September","October","November","December","January","February","March","April","May","June"})</f>
        <v>#VALUE!</v>
      </c>
      <c r="I7" s="84"/>
      <c r="J7" s="82" t="str">
        <f>LOOKUP(ABS(RIGHT(J6,2)),{1,2,3,4,5,6,7,8,9,10,11,12;"July","August","September","October","November","December","January","February","March","April","May","June"})</f>
        <v>July</v>
      </c>
      <c r="K7" s="84" t="e">
        <f>LOOKUP(ABS(RIGHT(K6,2)),{1,2,3,4,5,6,7,8,9,10,11,12;"July","August","September","October","November","December","January","February","March","April","May","June"})</f>
        <v>#VALUE!</v>
      </c>
      <c r="L7" s="84"/>
      <c r="M7" s="84" t="e">
        <f>LOOKUP(ABS(RIGHT(M6,2)),{1,2,3,4,5,6,7,8,9,10,11,12;"July","August","September","October","November","December","January","February","March","April","May","June"})</f>
        <v>#VALUE!</v>
      </c>
      <c r="N7" s="84"/>
      <c r="O7" s="82" t="str">
        <f>LOOKUP(ABS(RIGHT(O6,2)),{1,2,3,4,5,6,7,8,9,10,11,12;"July","August","September","October","November","December","January","February","March","April","May","June"})</f>
        <v>June</v>
      </c>
      <c r="P7" s="82" t="str">
        <f>LOOKUP(ABS(RIGHT(P6,2)),{1,2,3,4,5,6,7,8,9,10,11,12;"July","August","September","October","November","December","January","February","March","April","May","June"})</f>
        <v>June</v>
      </c>
      <c r="Q7" s="82" t="str">
        <f>LOOKUP(ABS(RIGHT(Q6,2)),{1,2,3,4,5,6,7,8,9,10,11,12;"July","August","September","October","November","December","January","February","March","April","May","June"})</f>
        <v>August</v>
      </c>
      <c r="R7" s="82" t="str">
        <f>LOOKUP(ABS(RIGHT(R6,2)),{1,2,3,4,5,6,7,8,9,10,11,12;"July","August","September","October","November","December","January","February","March","April","May","June"})</f>
        <v>September</v>
      </c>
      <c r="S7" s="82" t="str">
        <f>LOOKUP(ABS(RIGHT(S6,2)),{1,2,3,4,5,6,7,8,9,10,11,12;"July","August","September","October","November","December","January","February","March","April","May","June"})</f>
        <v>October</v>
      </c>
      <c r="T7" s="82" t="str">
        <f>LOOKUP(ABS(RIGHT(T6,2)),{1,2,3,4,5,6,7,8,9,10,11,12;"July","August","September","October","November","December","January","February","March","April","May","June"})</f>
        <v>November</v>
      </c>
      <c r="U7" s="82" t="str">
        <f>LOOKUP(ABS(RIGHT(U6,2)),{1,2,3,4,5,6,7,8,9,10,11,12;"July","August","September","October","November","December","January","February","March","April","May","June"})</f>
        <v>December</v>
      </c>
      <c r="V7" s="84" t="e">
        <f>LOOKUP(ABS(RIGHT(V6,2)),{1,2,3,4,5,6,7,8,9,10,11,12;"July","August","September","October","November","December","January","February","March","April","May","June"})</f>
        <v>#VALUE!</v>
      </c>
      <c r="W7" s="82"/>
      <c r="X7" s="82" t="str">
        <f>LOOKUP(ABS(RIGHT(X6,2)),{1,2,3,4,5,6,7,8,9,10,11,12;"July","August","September","October","November","December","January","February","March","April","May","June"})</f>
        <v>July</v>
      </c>
      <c r="Y7" s="82" t="str">
        <f>LOOKUP(ABS(RIGHT(Y6,2)),{1,2,3,4,5,6,7,8,9,10,11,12;"July","August","September","October","November","December","January","February","March","April","May","June"})</f>
        <v>August</v>
      </c>
      <c r="Z7" s="82" t="str">
        <f>LOOKUP(ABS(RIGHT(Z6,2)),{1,2,3,4,5,6,7,8,9,10,11,12;"July","August","September","October","November","December","January","February","March","April","May","June"})</f>
        <v>September</v>
      </c>
      <c r="AA7" s="82" t="str">
        <f>LOOKUP(ABS(RIGHT(AA6,2)),{1,2,3,4,5,6,7,8,9,10,11,12;"July","August","September","October","November","December","January","February","March","April","May","June"})</f>
        <v>October</v>
      </c>
      <c r="AB7" s="82" t="str">
        <f>LOOKUP(ABS(RIGHT(AB6,2)),{1,2,3,4,5,6,7,8,9,10,11,12;"July","August","September","October","November","December","January","February","March","April","May","June"})</f>
        <v>November</v>
      </c>
      <c r="AC7" s="82" t="str">
        <f>LOOKUP(ABS(RIGHT(AC6,2)),{1,2,3,4,5,6,7,8,9,10,11,12;"July","August","September","October","November","December","January","February","March","April","May","June"})</f>
        <v>December</v>
      </c>
      <c r="AD7" s="84" t="e">
        <f>LOOKUP(ABS(RIGHT(AD6,2)),{1,2,3,4,5,6,7,8,9,10,11,12;"July","August","September","October","November","December","January","February","March","April","May","June"})</f>
        <v>#VALUE!</v>
      </c>
      <c r="AE7" s="82"/>
      <c r="AF7" s="82"/>
      <c r="AG7" s="82"/>
    </row>
    <row r="8" spans="1:32" s="71" customFormat="1" ht="10.5" outlineLevel="1">
      <c r="A8" s="66" t="s">
        <v>40</v>
      </c>
      <c r="B8" s="67" t="s">
        <v>45</v>
      </c>
      <c r="C8" s="68"/>
      <c r="D8" s="67" t="s">
        <v>24</v>
      </c>
      <c r="E8" s="68"/>
      <c r="F8" s="68">
        <v>331790</v>
      </c>
      <c r="G8" s="68"/>
      <c r="H8" s="69">
        <f aca="true" t="shared" si="0" ref="H8:H13">+K8-F8</f>
        <v>203194</v>
      </c>
      <c r="I8" s="70"/>
      <c r="J8" s="66">
        <v>534984</v>
      </c>
      <c r="K8" s="70">
        <v>534984</v>
      </c>
      <c r="L8" s="68"/>
      <c r="M8" s="68"/>
      <c r="N8" s="68"/>
      <c r="O8" s="66">
        <v>0</v>
      </c>
      <c r="P8" s="66">
        <v>0</v>
      </c>
      <c r="Q8" s="66">
        <v>8869.33</v>
      </c>
      <c r="R8" s="66">
        <v>-3274.42</v>
      </c>
      <c r="S8" s="66">
        <v>166446.23</v>
      </c>
      <c r="T8" s="66">
        <v>101460</v>
      </c>
      <c r="U8" s="66">
        <v>-71827.47</v>
      </c>
      <c r="V8" s="68">
        <v>201673.67</v>
      </c>
      <c r="W8" s="68"/>
      <c r="X8" s="66">
        <v>31053.84</v>
      </c>
      <c r="Y8" s="66">
        <v>34842.98</v>
      </c>
      <c r="Z8" s="66">
        <v>37196.78</v>
      </c>
      <c r="AA8" s="66">
        <v>32530.09</v>
      </c>
      <c r="AB8" s="66">
        <v>847.88</v>
      </c>
      <c r="AC8" s="66">
        <v>84843.1</v>
      </c>
      <c r="AD8" s="68">
        <v>221314.67</v>
      </c>
      <c r="AF8" s="68">
        <f aca="true" t="shared" si="1" ref="AF8:AF13">+K8-M8-V8-AD8</f>
        <v>111995.65999999995</v>
      </c>
    </row>
    <row r="9" spans="1:32" s="71" customFormat="1" ht="10.5" outlineLevel="1">
      <c r="A9" s="66" t="s">
        <v>41</v>
      </c>
      <c r="B9" s="67" t="s">
        <v>46</v>
      </c>
      <c r="C9" s="68"/>
      <c r="D9" s="67" t="s">
        <v>47</v>
      </c>
      <c r="E9" s="68"/>
      <c r="F9" s="68">
        <v>492804</v>
      </c>
      <c r="G9" s="68"/>
      <c r="H9" s="69">
        <f t="shared" si="0"/>
        <v>38013</v>
      </c>
      <c r="I9" s="70"/>
      <c r="J9" s="66">
        <v>530817</v>
      </c>
      <c r="K9" s="70">
        <v>530817</v>
      </c>
      <c r="L9" s="68"/>
      <c r="M9" s="68"/>
      <c r="N9" s="68"/>
      <c r="O9" s="66">
        <v>833.39</v>
      </c>
      <c r="P9" s="66">
        <v>-833.39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8">
        <v>0</v>
      </c>
      <c r="W9" s="68"/>
      <c r="X9" s="66">
        <v>40531.98</v>
      </c>
      <c r="Y9" s="66">
        <v>42306.14</v>
      </c>
      <c r="Z9" s="66">
        <v>44898.93</v>
      </c>
      <c r="AA9" s="66">
        <v>41663.89</v>
      </c>
      <c r="AB9" s="66">
        <v>0</v>
      </c>
      <c r="AC9" s="66">
        <v>0</v>
      </c>
      <c r="AD9" s="68">
        <v>169400.94</v>
      </c>
      <c r="AF9" s="68">
        <f t="shared" si="1"/>
        <v>361416.06</v>
      </c>
    </row>
    <row r="10" spans="1:32" s="71" customFormat="1" ht="10.5" outlineLevel="1">
      <c r="A10" s="66" t="s">
        <v>42</v>
      </c>
      <c r="B10" s="67" t="s">
        <v>48</v>
      </c>
      <c r="C10" s="68"/>
      <c r="D10" s="67" t="s">
        <v>49</v>
      </c>
      <c r="E10" s="68"/>
      <c r="F10" s="68">
        <v>141288</v>
      </c>
      <c r="G10" s="68"/>
      <c r="H10" s="69">
        <f t="shared" si="0"/>
        <v>-68</v>
      </c>
      <c r="I10" s="70"/>
      <c r="J10" s="66">
        <v>141220</v>
      </c>
      <c r="K10" s="70">
        <v>141220</v>
      </c>
      <c r="L10" s="68"/>
      <c r="M10" s="68"/>
      <c r="N10" s="68"/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8">
        <v>0</v>
      </c>
      <c r="W10" s="68"/>
      <c r="X10" s="66">
        <v>11774</v>
      </c>
      <c r="Y10" s="66">
        <v>11774</v>
      </c>
      <c r="Z10" s="66">
        <v>13010.13</v>
      </c>
      <c r="AA10" s="66">
        <v>11774</v>
      </c>
      <c r="AB10" s="66">
        <v>0</v>
      </c>
      <c r="AC10" s="66">
        <v>0</v>
      </c>
      <c r="AD10" s="68">
        <v>48332.13</v>
      </c>
      <c r="AF10" s="68">
        <f t="shared" si="1"/>
        <v>92887.87</v>
      </c>
    </row>
    <row r="11" spans="1:32" s="71" customFormat="1" ht="10.5" outlineLevel="1">
      <c r="A11" s="66" t="s">
        <v>43</v>
      </c>
      <c r="B11" s="67" t="s">
        <v>50</v>
      </c>
      <c r="C11" s="68"/>
      <c r="D11" s="67" t="s">
        <v>51</v>
      </c>
      <c r="E11" s="68"/>
      <c r="F11" s="68">
        <v>552154</v>
      </c>
      <c r="G11" s="68"/>
      <c r="H11" s="69">
        <f t="shared" si="0"/>
        <v>32406</v>
      </c>
      <c r="I11" s="70"/>
      <c r="J11" s="66">
        <v>584560</v>
      </c>
      <c r="K11" s="70">
        <v>584560</v>
      </c>
      <c r="L11" s="68"/>
      <c r="M11" s="68"/>
      <c r="N11" s="68"/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8">
        <v>0</v>
      </c>
      <c r="W11" s="68"/>
      <c r="X11" s="66">
        <v>69187.66</v>
      </c>
      <c r="Y11" s="66">
        <v>59548.01</v>
      </c>
      <c r="Z11" s="66">
        <v>47883.84</v>
      </c>
      <c r="AA11" s="66">
        <v>48009.96</v>
      </c>
      <c r="AB11" s="66">
        <v>180.85</v>
      </c>
      <c r="AC11" s="66">
        <v>389.79</v>
      </c>
      <c r="AD11" s="68">
        <v>225200.11</v>
      </c>
      <c r="AF11" s="68">
        <f t="shared" si="1"/>
        <v>359359.89</v>
      </c>
    </row>
    <row r="12" spans="1:32" s="71" customFormat="1" ht="10.5" outlineLevel="1">
      <c r="A12" s="66" t="s">
        <v>44</v>
      </c>
      <c r="B12" s="67" t="s">
        <v>52</v>
      </c>
      <c r="C12" s="68"/>
      <c r="D12" s="67" t="s">
        <v>53</v>
      </c>
      <c r="E12" s="68"/>
      <c r="F12" s="68">
        <v>278808</v>
      </c>
      <c r="G12" s="68"/>
      <c r="H12" s="69">
        <f t="shared" si="0"/>
        <v>-33540</v>
      </c>
      <c r="I12" s="70"/>
      <c r="J12" s="66">
        <v>245268</v>
      </c>
      <c r="K12" s="70">
        <v>245268</v>
      </c>
      <c r="L12" s="68"/>
      <c r="M12" s="68"/>
      <c r="N12" s="68"/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8">
        <v>0</v>
      </c>
      <c r="W12" s="68"/>
      <c r="X12" s="66">
        <v>23199.65</v>
      </c>
      <c r="Y12" s="66">
        <v>26770.57</v>
      </c>
      <c r="Z12" s="66">
        <v>24006.59</v>
      </c>
      <c r="AA12" s="66">
        <v>28077.57</v>
      </c>
      <c r="AB12" s="66">
        <v>0</v>
      </c>
      <c r="AC12" s="66">
        <v>0</v>
      </c>
      <c r="AD12" s="68">
        <v>102054.38</v>
      </c>
      <c r="AF12" s="68">
        <f t="shared" si="1"/>
        <v>143213.62</v>
      </c>
    </row>
    <row r="13" spans="1:32" s="86" customFormat="1" ht="15.75">
      <c r="A13" s="86" t="s">
        <v>179</v>
      </c>
      <c r="B13" s="87" t="s">
        <v>180</v>
      </c>
      <c r="C13" s="87"/>
      <c r="D13" s="87" t="s">
        <v>181</v>
      </c>
      <c r="F13" s="88">
        <v>1796844</v>
      </c>
      <c r="H13" s="89">
        <f t="shared" si="0"/>
        <v>240005</v>
      </c>
      <c r="I13" s="90"/>
      <c r="J13" s="86">
        <v>2036849</v>
      </c>
      <c r="K13" s="91">
        <v>2036849</v>
      </c>
      <c r="O13" s="86">
        <v>833.39</v>
      </c>
      <c r="P13" s="86">
        <v>-833.39</v>
      </c>
      <c r="Q13" s="86">
        <v>8869.33</v>
      </c>
      <c r="R13" s="86">
        <v>-3274.42</v>
      </c>
      <c r="S13" s="86">
        <v>166446.23</v>
      </c>
      <c r="T13" s="86">
        <v>101460</v>
      </c>
      <c r="U13" s="86">
        <v>-71827.47</v>
      </c>
      <c r="V13" s="86">
        <v>201673.67</v>
      </c>
      <c r="X13" s="86">
        <v>175747.13</v>
      </c>
      <c r="Y13" s="86">
        <v>175241.7</v>
      </c>
      <c r="Z13" s="86">
        <v>166996.27</v>
      </c>
      <c r="AA13" s="86">
        <v>162055.51</v>
      </c>
      <c r="AB13" s="86">
        <v>1028.73</v>
      </c>
      <c r="AC13" s="86">
        <v>85232.89</v>
      </c>
      <c r="AD13" s="86">
        <v>766302.23</v>
      </c>
      <c r="AF13" s="86">
        <f t="shared" si="1"/>
        <v>1068873.1</v>
      </c>
    </row>
    <row r="14" spans="1:29" ht="10.5">
      <c r="A14" s="68"/>
      <c r="J14" s="68"/>
      <c r="K14" s="92"/>
      <c r="O14" s="68"/>
      <c r="P14" s="68"/>
      <c r="Q14" s="68"/>
      <c r="R14" s="68"/>
      <c r="S14" s="68"/>
      <c r="T14" s="68"/>
      <c r="U14" s="68"/>
      <c r="X14" s="68"/>
      <c r="Y14" s="68"/>
      <c r="Z14" s="68"/>
      <c r="AA14" s="68"/>
      <c r="AB14" s="68"/>
      <c r="AC14" s="68"/>
    </row>
    <row r="15" ht="10.5">
      <c r="D15" s="84"/>
    </row>
    <row r="18" spans="8:11" s="127" customFormat="1" ht="23.25">
      <c r="H18" s="134"/>
      <c r="I18" s="135"/>
      <c r="J18" s="127" t="s">
        <v>259</v>
      </c>
      <c r="K18" s="136"/>
    </row>
    <row r="19" spans="8:11" s="127" customFormat="1" ht="23.25">
      <c r="H19" s="134"/>
      <c r="I19" s="135"/>
      <c r="K19" s="136"/>
    </row>
    <row r="20" spans="8:27" s="127" customFormat="1" ht="23.25">
      <c r="H20" s="134"/>
      <c r="I20" s="135"/>
      <c r="J20" s="127" t="s">
        <v>260</v>
      </c>
      <c r="K20" s="136"/>
      <c r="AA20" s="127" t="s">
        <v>261</v>
      </c>
    </row>
    <row r="21" spans="8:27" s="127" customFormat="1" ht="23.25">
      <c r="H21" s="134"/>
      <c r="I21" s="135"/>
      <c r="K21" s="136"/>
      <c r="AA21" s="127" t="s">
        <v>262</v>
      </c>
    </row>
    <row r="22" spans="8:11" s="127" customFormat="1" ht="23.25">
      <c r="H22" s="134"/>
      <c r="I22" s="135"/>
      <c r="K22" s="136"/>
    </row>
    <row r="23" spans="8:11" s="127" customFormat="1" ht="23.25">
      <c r="H23" s="134"/>
      <c r="I23" s="135"/>
      <c r="K23" s="136"/>
    </row>
    <row r="24" spans="8:11" s="127" customFormat="1" ht="23.25">
      <c r="H24" s="134"/>
      <c r="I24" s="135"/>
      <c r="K24" s="136"/>
    </row>
    <row r="25" spans="8:11" s="127" customFormat="1" ht="23.25">
      <c r="H25" s="134"/>
      <c r="I25" s="135"/>
      <c r="K25" s="136"/>
    </row>
    <row r="26" spans="8:11" s="127" customFormat="1" ht="23.25">
      <c r="H26" s="134"/>
      <c r="I26" s="135"/>
      <c r="K26" s="136"/>
    </row>
  </sheetData>
  <printOptions gridLines="1"/>
  <pageMargins left="0.25" right="0.25" top="0.5" bottom="0.5" header="0.25" footer="0.25"/>
  <pageSetup blackAndWhite="1" orientation="landscape" pageOrder="overThenDown" r:id="rId1"/>
  <headerFooter alignWithMargins="0">
    <oddHeader>&amp;C&amp;F</oddHeader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workbookViewId="0" topLeftCell="B2">
      <selection activeCell="J16" sqref="J16"/>
    </sheetView>
  </sheetViews>
  <sheetFormatPr defaultColWidth="9.140625" defaultRowHeight="12.75"/>
  <cols>
    <col min="1" max="1" width="0" style="0" hidden="1" customWidth="1"/>
    <col min="2" max="2" width="11.00390625" style="94" bestFit="1" customWidth="1"/>
    <col min="3" max="3" width="7.00390625" style="94" customWidth="1"/>
    <col min="4" max="4" width="11.57421875" style="94" customWidth="1"/>
    <col min="5" max="5" width="6.00390625" style="94" customWidth="1"/>
    <col min="6" max="6" width="9.57421875" style="94" customWidth="1"/>
    <col min="7" max="7" width="18.140625" style="94" bestFit="1" customWidth="1"/>
    <col min="8" max="8" width="18.421875" style="100" customWidth="1"/>
    <col min="9" max="9" width="10.140625" style="101" customWidth="1"/>
    <col min="10" max="10" width="28.57421875" style="94" customWidth="1"/>
    <col min="11" max="11" width="14.7109375" style="94" customWidth="1"/>
  </cols>
  <sheetData>
    <row r="1" spans="2:10" ht="12.75" hidden="1">
      <c r="B1" s="94" t="s">
        <v>182</v>
      </c>
      <c r="C1" s="94" t="s">
        <v>183</v>
      </c>
      <c r="D1" s="94" t="s">
        <v>184</v>
      </c>
      <c r="E1" s="94" t="s">
        <v>185</v>
      </c>
      <c r="F1" s="94" t="s">
        <v>186</v>
      </c>
      <c r="G1" s="94" t="s">
        <v>187</v>
      </c>
      <c r="H1" s="95" t="s">
        <v>188</v>
      </c>
      <c r="I1" s="96" t="s">
        <v>189</v>
      </c>
      <c r="J1" s="94" t="s">
        <v>190</v>
      </c>
    </row>
    <row r="2" spans="2:11" s="121" customFormat="1" ht="25.5">
      <c r="B2" s="131" t="s">
        <v>258</v>
      </c>
      <c r="C2" s="131"/>
      <c r="D2" s="131"/>
      <c r="E2" s="131"/>
      <c r="F2" s="131"/>
      <c r="G2" s="131"/>
      <c r="H2" s="132"/>
      <c r="I2" s="133"/>
      <c r="J2" s="131"/>
      <c r="K2" s="131"/>
    </row>
    <row r="3" spans="8:9" ht="12.75">
      <c r="H3" s="95"/>
      <c r="I3" s="96"/>
    </row>
    <row r="4" spans="8:9" ht="12.75">
      <c r="H4" s="95"/>
      <c r="I4" s="96"/>
    </row>
    <row r="6" spans="2:10" ht="13.5" thickBot="1">
      <c r="B6" s="97" t="s">
        <v>191</v>
      </c>
      <c r="C6" s="97" t="s">
        <v>192</v>
      </c>
      <c r="D6" s="97" t="s">
        <v>193</v>
      </c>
      <c r="E6" s="97" t="s">
        <v>194</v>
      </c>
      <c r="F6" s="97" t="s">
        <v>195</v>
      </c>
      <c r="G6" s="97" t="s">
        <v>196</v>
      </c>
      <c r="H6" s="98" t="s">
        <v>197</v>
      </c>
      <c r="I6" s="99" t="s">
        <v>198</v>
      </c>
      <c r="J6" s="97" t="s">
        <v>199</v>
      </c>
    </row>
    <row r="7" spans="2:10" ht="12.75">
      <c r="B7" s="94" t="s">
        <v>200</v>
      </c>
      <c r="C7" s="94" t="s">
        <v>118</v>
      </c>
      <c r="D7" s="94" t="s">
        <v>45</v>
      </c>
      <c r="E7" s="94" t="s">
        <v>57</v>
      </c>
      <c r="F7" s="94" t="s">
        <v>201</v>
      </c>
      <c r="H7" s="100">
        <v>-30000</v>
      </c>
      <c r="I7" s="101" t="s">
        <v>202</v>
      </c>
      <c r="J7" s="94" t="s">
        <v>119</v>
      </c>
    </row>
    <row r="8" spans="2:10" ht="12.75">
      <c r="B8" s="94" t="s">
        <v>203</v>
      </c>
      <c r="C8" s="94" t="s">
        <v>103</v>
      </c>
      <c r="D8" s="94" t="s">
        <v>45</v>
      </c>
      <c r="E8" s="94" t="s">
        <v>57</v>
      </c>
      <c r="F8" s="94" t="s">
        <v>201</v>
      </c>
      <c r="H8" s="100">
        <v>-5772</v>
      </c>
      <c r="I8" s="101" t="s">
        <v>202</v>
      </c>
      <c r="J8" s="94" t="s">
        <v>104</v>
      </c>
    </row>
    <row r="9" spans="2:10" ht="12.75">
      <c r="B9" s="94" t="s">
        <v>204</v>
      </c>
      <c r="C9" s="94" t="s">
        <v>91</v>
      </c>
      <c r="D9" s="94" t="s">
        <v>50</v>
      </c>
      <c r="E9" s="94" t="s">
        <v>57</v>
      </c>
      <c r="F9" s="94" t="s">
        <v>201</v>
      </c>
      <c r="H9" s="100">
        <v>4051</v>
      </c>
      <c r="I9" s="101" t="s">
        <v>202</v>
      </c>
      <c r="J9" s="94" t="s">
        <v>92</v>
      </c>
    </row>
    <row r="10" spans="2:10" ht="12.75">
      <c r="B10" s="94" t="s">
        <v>204</v>
      </c>
      <c r="C10" s="94" t="s">
        <v>97</v>
      </c>
      <c r="D10" s="94" t="s">
        <v>50</v>
      </c>
      <c r="E10" s="94" t="s">
        <v>57</v>
      </c>
      <c r="F10" s="94" t="s">
        <v>201</v>
      </c>
      <c r="H10" s="100">
        <v>21265</v>
      </c>
      <c r="I10" s="101" t="s">
        <v>202</v>
      </c>
      <c r="J10" s="94" t="s">
        <v>98</v>
      </c>
    </row>
    <row r="11" spans="2:10" ht="12.75">
      <c r="B11" s="94" t="s">
        <v>205</v>
      </c>
      <c r="C11" s="94" t="s">
        <v>91</v>
      </c>
      <c r="D11" s="94" t="s">
        <v>45</v>
      </c>
      <c r="E11" s="94" t="s">
        <v>57</v>
      </c>
      <c r="F11" s="94" t="s">
        <v>201</v>
      </c>
      <c r="H11" s="100">
        <v>243288</v>
      </c>
      <c r="I11" s="101" t="s">
        <v>206</v>
      </c>
      <c r="J11" s="94" t="s">
        <v>207</v>
      </c>
    </row>
    <row r="12" spans="2:10" ht="12.75">
      <c r="B12" s="94" t="s">
        <v>205</v>
      </c>
      <c r="C12" s="94" t="s">
        <v>94</v>
      </c>
      <c r="D12" s="94" t="s">
        <v>45</v>
      </c>
      <c r="E12" s="94" t="s">
        <v>57</v>
      </c>
      <c r="F12" s="94" t="s">
        <v>201</v>
      </c>
      <c r="H12" s="100">
        <v>71844</v>
      </c>
      <c r="I12" s="101" t="s">
        <v>206</v>
      </c>
      <c r="J12" s="94" t="s">
        <v>207</v>
      </c>
    </row>
    <row r="13" spans="2:10" ht="12.75">
      <c r="B13" s="94" t="s">
        <v>205</v>
      </c>
      <c r="C13" s="94" t="s">
        <v>103</v>
      </c>
      <c r="D13" s="94" t="s">
        <v>45</v>
      </c>
      <c r="E13" s="94" t="s">
        <v>57</v>
      </c>
      <c r="F13" s="94" t="s">
        <v>201</v>
      </c>
      <c r="H13" s="100">
        <v>16658</v>
      </c>
      <c r="I13" s="101" t="s">
        <v>206</v>
      </c>
      <c r="J13" s="94" t="s">
        <v>207</v>
      </c>
    </row>
    <row r="14" spans="2:10" ht="12.75">
      <c r="B14" s="94" t="s">
        <v>205</v>
      </c>
      <c r="C14" s="94" t="s">
        <v>91</v>
      </c>
      <c r="D14" s="94" t="s">
        <v>46</v>
      </c>
      <c r="E14" s="94" t="s">
        <v>57</v>
      </c>
      <c r="F14" s="94" t="s">
        <v>201</v>
      </c>
      <c r="H14" s="100">
        <v>450444</v>
      </c>
      <c r="I14" s="101" t="s">
        <v>206</v>
      </c>
      <c r="J14" s="94" t="s">
        <v>207</v>
      </c>
    </row>
    <row r="15" spans="2:10" ht="12.75">
      <c r="B15" s="94" t="s">
        <v>205</v>
      </c>
      <c r="C15" s="94" t="s">
        <v>94</v>
      </c>
      <c r="D15" s="94" t="s">
        <v>46</v>
      </c>
      <c r="E15" s="94" t="s">
        <v>57</v>
      </c>
      <c r="F15" s="94" t="s">
        <v>201</v>
      </c>
      <c r="H15" s="100">
        <v>42360</v>
      </c>
      <c r="I15" s="101" t="s">
        <v>206</v>
      </c>
      <c r="J15" s="94" t="s">
        <v>207</v>
      </c>
    </row>
    <row r="16" spans="2:10" ht="12.75">
      <c r="B16" s="94" t="s">
        <v>205</v>
      </c>
      <c r="C16" s="94" t="s">
        <v>91</v>
      </c>
      <c r="D16" s="94" t="s">
        <v>48</v>
      </c>
      <c r="E16" s="94" t="s">
        <v>57</v>
      </c>
      <c r="F16" s="94" t="s">
        <v>201</v>
      </c>
      <c r="H16" s="100">
        <v>65004</v>
      </c>
      <c r="I16" s="101" t="s">
        <v>206</v>
      </c>
      <c r="J16" s="94" t="s">
        <v>207</v>
      </c>
    </row>
    <row r="17" spans="2:10" ht="12.75">
      <c r="B17" s="94" t="s">
        <v>205</v>
      </c>
      <c r="C17" s="94" t="s">
        <v>94</v>
      </c>
      <c r="D17" s="94" t="s">
        <v>48</v>
      </c>
      <c r="E17" s="94" t="s">
        <v>57</v>
      </c>
      <c r="F17" s="94" t="s">
        <v>201</v>
      </c>
      <c r="H17" s="100">
        <v>76284</v>
      </c>
      <c r="I17" s="101" t="s">
        <v>206</v>
      </c>
      <c r="J17" s="94" t="s">
        <v>207</v>
      </c>
    </row>
    <row r="18" spans="2:10" ht="12.75">
      <c r="B18" s="94" t="s">
        <v>205</v>
      </c>
      <c r="C18" s="94" t="s">
        <v>91</v>
      </c>
      <c r="D18" s="94" t="s">
        <v>50</v>
      </c>
      <c r="E18" s="94" t="s">
        <v>57</v>
      </c>
      <c r="F18" s="94" t="s">
        <v>201</v>
      </c>
      <c r="H18" s="100">
        <v>223548</v>
      </c>
      <c r="I18" s="101" t="s">
        <v>206</v>
      </c>
      <c r="J18" s="94" t="s">
        <v>207</v>
      </c>
    </row>
    <row r="19" spans="2:10" ht="12.75">
      <c r="B19" s="94" t="s">
        <v>205</v>
      </c>
      <c r="C19" s="94" t="s">
        <v>94</v>
      </c>
      <c r="D19" s="94" t="s">
        <v>50</v>
      </c>
      <c r="E19" s="94" t="s">
        <v>57</v>
      </c>
      <c r="F19" s="94" t="s">
        <v>201</v>
      </c>
      <c r="H19" s="100">
        <v>328606</v>
      </c>
      <c r="I19" s="101" t="s">
        <v>206</v>
      </c>
      <c r="J19" s="94" t="s">
        <v>207</v>
      </c>
    </row>
    <row r="20" spans="2:10" ht="12.75">
      <c r="B20" s="94" t="s">
        <v>205</v>
      </c>
      <c r="C20" s="94" t="s">
        <v>91</v>
      </c>
      <c r="D20" s="94" t="s">
        <v>52</v>
      </c>
      <c r="E20" s="94" t="s">
        <v>57</v>
      </c>
      <c r="F20" s="94" t="s">
        <v>201</v>
      </c>
      <c r="H20" s="100">
        <v>121380</v>
      </c>
      <c r="I20" s="101" t="s">
        <v>206</v>
      </c>
      <c r="J20" s="94" t="s">
        <v>207</v>
      </c>
    </row>
    <row r="21" spans="2:10" ht="12.75">
      <c r="B21" s="94" t="s">
        <v>205</v>
      </c>
      <c r="C21" s="94" t="s">
        <v>94</v>
      </c>
      <c r="D21" s="94" t="s">
        <v>52</v>
      </c>
      <c r="E21" s="94" t="s">
        <v>57</v>
      </c>
      <c r="F21" s="94" t="s">
        <v>201</v>
      </c>
      <c r="H21" s="100">
        <v>157428</v>
      </c>
      <c r="I21" s="101" t="s">
        <v>206</v>
      </c>
      <c r="J21" s="94" t="s">
        <v>207</v>
      </c>
    </row>
    <row r="22" spans="2:10" ht="12.75">
      <c r="B22" s="94" t="s">
        <v>208</v>
      </c>
      <c r="C22" s="94" t="s">
        <v>166</v>
      </c>
      <c r="D22" s="94" t="s">
        <v>45</v>
      </c>
      <c r="E22" s="94" t="s">
        <v>57</v>
      </c>
      <c r="F22" s="94" t="s">
        <v>201</v>
      </c>
      <c r="H22" s="100">
        <v>-65084</v>
      </c>
      <c r="I22" s="101" t="s">
        <v>209</v>
      </c>
      <c r="J22" s="94" t="s">
        <v>210</v>
      </c>
    </row>
    <row r="23" spans="2:10" ht="12.75">
      <c r="B23" s="94" t="s">
        <v>208</v>
      </c>
      <c r="C23" s="94" t="s">
        <v>166</v>
      </c>
      <c r="D23" s="94" t="s">
        <v>46</v>
      </c>
      <c r="E23" s="94" t="s">
        <v>57</v>
      </c>
      <c r="F23" s="94" t="s">
        <v>201</v>
      </c>
      <c r="H23" s="100">
        <v>38013</v>
      </c>
      <c r="I23" s="101" t="s">
        <v>209</v>
      </c>
      <c r="J23" s="94" t="s">
        <v>210</v>
      </c>
    </row>
    <row r="24" spans="2:10" ht="12.75">
      <c r="B24" s="94" t="s">
        <v>208</v>
      </c>
      <c r="C24" s="94" t="s">
        <v>166</v>
      </c>
      <c r="D24" s="94" t="s">
        <v>48</v>
      </c>
      <c r="E24" s="94" t="s">
        <v>57</v>
      </c>
      <c r="F24" s="94" t="s">
        <v>201</v>
      </c>
      <c r="H24" s="100">
        <v>-68</v>
      </c>
      <c r="I24" s="101" t="s">
        <v>209</v>
      </c>
      <c r="J24" s="94" t="s">
        <v>210</v>
      </c>
    </row>
    <row r="25" spans="2:10" ht="12.75">
      <c r="B25" s="94" t="s">
        <v>208</v>
      </c>
      <c r="C25" s="94" t="s">
        <v>166</v>
      </c>
      <c r="D25" s="94" t="s">
        <v>50</v>
      </c>
      <c r="E25" s="94" t="s">
        <v>57</v>
      </c>
      <c r="F25" s="94" t="s">
        <v>201</v>
      </c>
      <c r="H25" s="100">
        <v>7090</v>
      </c>
      <c r="I25" s="101" t="s">
        <v>209</v>
      </c>
      <c r="J25" s="94" t="s">
        <v>210</v>
      </c>
    </row>
    <row r="26" spans="2:10" ht="12.75">
      <c r="B26" s="94" t="s">
        <v>208</v>
      </c>
      <c r="C26" s="94" t="s">
        <v>166</v>
      </c>
      <c r="D26" s="94" t="s">
        <v>52</v>
      </c>
      <c r="E26" s="94" t="s">
        <v>57</v>
      </c>
      <c r="F26" s="94" t="s">
        <v>201</v>
      </c>
      <c r="H26" s="100">
        <v>-33540</v>
      </c>
      <c r="I26" s="101" t="s">
        <v>209</v>
      </c>
      <c r="J26" s="94" t="s">
        <v>210</v>
      </c>
    </row>
    <row r="27" spans="2:10" ht="12.75">
      <c r="B27" s="94" t="s">
        <v>211</v>
      </c>
      <c r="C27" s="94" t="s">
        <v>118</v>
      </c>
      <c r="D27" s="94" t="s">
        <v>45</v>
      </c>
      <c r="E27" s="94" t="s">
        <v>57</v>
      </c>
      <c r="F27" s="94" t="s">
        <v>212</v>
      </c>
      <c r="H27" s="100">
        <v>54050</v>
      </c>
      <c r="I27" s="101" t="s">
        <v>213</v>
      </c>
      <c r="J27" s="94" t="s">
        <v>119</v>
      </c>
    </row>
    <row r="28" spans="2:10" ht="12.75">
      <c r="B28" s="94" t="s">
        <v>214</v>
      </c>
      <c r="C28" s="94" t="s">
        <v>118</v>
      </c>
      <c r="D28" s="94" t="s">
        <v>45</v>
      </c>
      <c r="E28" s="94" t="s">
        <v>57</v>
      </c>
      <c r="F28" s="94" t="s">
        <v>201</v>
      </c>
      <c r="H28" s="100">
        <v>250000</v>
      </c>
      <c r="I28" s="101" t="s">
        <v>213</v>
      </c>
      <c r="J28" s="94" t="s">
        <v>119</v>
      </c>
    </row>
    <row r="29" ht="12.75">
      <c r="H29" s="100">
        <f>SUM(H7:H28)</f>
        <v>2036849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B33">
      <selection activeCell="I52" sqref="I52"/>
    </sheetView>
  </sheetViews>
  <sheetFormatPr defaultColWidth="9.140625" defaultRowHeight="12.75"/>
  <cols>
    <col min="1" max="1" width="0" style="0" hidden="1" customWidth="1"/>
    <col min="2" max="2" width="13.57421875" style="0" customWidth="1"/>
    <col min="3" max="3" width="13.28125" style="94" bestFit="1" customWidth="1"/>
    <col min="4" max="4" width="6.57421875" style="94" customWidth="1"/>
    <col min="5" max="5" width="7.00390625" style="94" customWidth="1"/>
    <col min="6" max="6" width="11.57421875" style="94" customWidth="1"/>
    <col min="7" max="7" width="10.8515625" style="94" customWidth="1"/>
    <col min="8" max="8" width="9.140625" style="94" customWidth="1"/>
    <col min="9" max="9" width="18.421875" style="100" customWidth="1"/>
    <col min="10" max="10" width="10.140625" style="101" customWidth="1"/>
    <col min="11" max="11" width="28.421875" style="94" customWidth="1"/>
    <col min="12" max="12" width="14.7109375" style="94" customWidth="1"/>
  </cols>
  <sheetData>
    <row r="1" spans="2:11" ht="12.75" hidden="1">
      <c r="B1" t="s">
        <v>215</v>
      </c>
      <c r="C1" s="94" t="s">
        <v>216</v>
      </c>
      <c r="D1" s="94" t="s">
        <v>217</v>
      </c>
      <c r="E1" s="94" t="s">
        <v>218</v>
      </c>
      <c r="F1" s="94" t="s">
        <v>219</v>
      </c>
      <c r="G1" s="94" t="s">
        <v>220</v>
      </c>
      <c r="H1" s="94" t="s">
        <v>221</v>
      </c>
      <c r="I1" s="100" t="s">
        <v>222</v>
      </c>
      <c r="J1" s="101" t="s">
        <v>223</v>
      </c>
      <c r="K1" s="94" t="s">
        <v>224</v>
      </c>
    </row>
    <row r="3" spans="2:11" ht="13.5" thickBot="1">
      <c r="B3" s="102" t="s">
        <v>225</v>
      </c>
      <c r="C3" s="97" t="s">
        <v>191</v>
      </c>
      <c r="D3" s="97" t="s">
        <v>226</v>
      </c>
      <c r="E3" s="97" t="s">
        <v>192</v>
      </c>
      <c r="F3" s="97" t="s">
        <v>193</v>
      </c>
      <c r="G3" s="97" t="s">
        <v>227</v>
      </c>
      <c r="H3" s="97" t="s">
        <v>228</v>
      </c>
      <c r="I3" s="98" t="s">
        <v>197</v>
      </c>
      <c r="J3" s="99" t="s">
        <v>198</v>
      </c>
      <c r="K3" s="97" t="s">
        <v>199</v>
      </c>
    </row>
    <row r="4" spans="2:12" s="108" customFormat="1" ht="12.75">
      <c r="B4" s="103" t="s">
        <v>55</v>
      </c>
      <c r="C4" s="104" t="s">
        <v>229</v>
      </c>
      <c r="D4" s="104">
        <v>1903</v>
      </c>
      <c r="E4" s="104" t="s">
        <v>91</v>
      </c>
      <c r="F4" s="104" t="s">
        <v>52</v>
      </c>
      <c r="G4" s="104" t="s">
        <v>57</v>
      </c>
      <c r="H4" s="104" t="s">
        <v>201</v>
      </c>
      <c r="I4" s="105">
        <v>10115</v>
      </c>
      <c r="J4" s="106" t="s">
        <v>230</v>
      </c>
      <c r="K4" s="104" t="s">
        <v>231</v>
      </c>
      <c r="L4" s="107"/>
    </row>
    <row r="5" spans="2:12" s="108" customFormat="1" ht="12.75">
      <c r="B5" s="109" t="s">
        <v>55</v>
      </c>
      <c r="C5" s="104" t="s">
        <v>229</v>
      </c>
      <c r="D5" s="104">
        <v>1902</v>
      </c>
      <c r="E5" s="104" t="s">
        <v>91</v>
      </c>
      <c r="F5" s="104" t="s">
        <v>50</v>
      </c>
      <c r="G5" s="104" t="s">
        <v>57</v>
      </c>
      <c r="H5" s="104" t="s">
        <v>201</v>
      </c>
      <c r="I5" s="105">
        <v>18629</v>
      </c>
      <c r="J5" s="106" t="s">
        <v>230</v>
      </c>
      <c r="K5" s="104" t="s">
        <v>231</v>
      </c>
      <c r="L5" s="107"/>
    </row>
    <row r="6" spans="2:12" s="108" customFormat="1" ht="12.75">
      <c r="B6" s="109" t="s">
        <v>55</v>
      </c>
      <c r="C6" s="104" t="s">
        <v>229</v>
      </c>
      <c r="D6" s="104">
        <v>1901</v>
      </c>
      <c r="E6" s="104" t="s">
        <v>91</v>
      </c>
      <c r="F6" s="104" t="s">
        <v>48</v>
      </c>
      <c r="G6" s="104" t="s">
        <v>57</v>
      </c>
      <c r="H6" s="104" t="s">
        <v>201</v>
      </c>
      <c r="I6" s="105">
        <v>5417</v>
      </c>
      <c r="J6" s="106" t="s">
        <v>230</v>
      </c>
      <c r="K6" s="104" t="s">
        <v>231</v>
      </c>
      <c r="L6" s="107"/>
    </row>
    <row r="7" spans="2:12" s="108" customFormat="1" ht="12.75">
      <c r="B7" s="109" t="s">
        <v>55</v>
      </c>
      <c r="C7" s="104" t="s">
        <v>229</v>
      </c>
      <c r="D7" s="104">
        <v>1900</v>
      </c>
      <c r="E7" s="104" t="s">
        <v>91</v>
      </c>
      <c r="F7" s="104" t="s">
        <v>46</v>
      </c>
      <c r="G7" s="104" t="s">
        <v>57</v>
      </c>
      <c r="H7" s="104" t="s">
        <v>201</v>
      </c>
      <c r="I7" s="105">
        <v>26621</v>
      </c>
      <c r="J7" s="106" t="s">
        <v>230</v>
      </c>
      <c r="K7" s="104" t="s">
        <v>231</v>
      </c>
      <c r="L7" s="107"/>
    </row>
    <row r="8" spans="2:12" s="108" customFormat="1" ht="12.75">
      <c r="B8" s="109" t="s">
        <v>55</v>
      </c>
      <c r="C8" s="104" t="s">
        <v>229</v>
      </c>
      <c r="D8" s="104">
        <v>1636</v>
      </c>
      <c r="E8" s="104" t="s">
        <v>91</v>
      </c>
      <c r="F8" s="104" t="s">
        <v>45</v>
      </c>
      <c r="G8" s="104" t="s">
        <v>57</v>
      </c>
      <c r="H8" s="104" t="s">
        <v>201</v>
      </c>
      <c r="I8" s="105">
        <v>28607</v>
      </c>
      <c r="J8" s="106" t="s">
        <v>230</v>
      </c>
      <c r="K8" s="104" t="s">
        <v>231</v>
      </c>
      <c r="L8" s="107"/>
    </row>
    <row r="9" spans="2:12" s="108" customFormat="1" ht="12.75">
      <c r="B9" s="109" t="s">
        <v>55</v>
      </c>
      <c r="C9" s="104" t="s">
        <v>229</v>
      </c>
      <c r="D9" s="104">
        <v>1907</v>
      </c>
      <c r="E9" s="104" t="s">
        <v>94</v>
      </c>
      <c r="F9" s="104" t="s">
        <v>52</v>
      </c>
      <c r="G9" s="104" t="s">
        <v>57</v>
      </c>
      <c r="H9" s="104" t="s">
        <v>201</v>
      </c>
      <c r="I9" s="105">
        <v>13119</v>
      </c>
      <c r="J9" s="106" t="s">
        <v>230</v>
      </c>
      <c r="K9" s="104" t="s">
        <v>231</v>
      </c>
      <c r="L9" s="107"/>
    </row>
    <row r="10" spans="2:12" s="108" customFormat="1" ht="12.75">
      <c r="B10" s="109" t="s">
        <v>55</v>
      </c>
      <c r="C10" s="104" t="s">
        <v>229</v>
      </c>
      <c r="D10" s="104">
        <v>1906</v>
      </c>
      <c r="E10" s="104" t="s">
        <v>94</v>
      </c>
      <c r="F10" s="104" t="s">
        <v>50</v>
      </c>
      <c r="G10" s="104" t="s">
        <v>57</v>
      </c>
      <c r="H10" s="104" t="s">
        <v>201</v>
      </c>
      <c r="I10" s="105">
        <v>27681</v>
      </c>
      <c r="J10" s="106" t="s">
        <v>230</v>
      </c>
      <c r="K10" s="104" t="s">
        <v>231</v>
      </c>
      <c r="L10" s="107"/>
    </row>
    <row r="11" spans="2:12" s="108" customFormat="1" ht="12.75">
      <c r="B11" s="109" t="s">
        <v>55</v>
      </c>
      <c r="C11" s="104" t="s">
        <v>229</v>
      </c>
      <c r="D11" s="104">
        <v>1905</v>
      </c>
      <c r="E11" s="104" t="s">
        <v>94</v>
      </c>
      <c r="F11" s="104" t="s">
        <v>48</v>
      </c>
      <c r="G11" s="104" t="s">
        <v>57</v>
      </c>
      <c r="H11" s="104" t="s">
        <v>201</v>
      </c>
      <c r="I11" s="105">
        <v>6357</v>
      </c>
      <c r="J11" s="106" t="s">
        <v>230</v>
      </c>
      <c r="K11" s="104" t="s">
        <v>231</v>
      </c>
      <c r="L11" s="107"/>
    </row>
    <row r="12" spans="2:12" s="108" customFormat="1" ht="12.75">
      <c r="B12" s="109" t="s">
        <v>55</v>
      </c>
      <c r="C12" s="104" t="s">
        <v>229</v>
      </c>
      <c r="D12" s="104">
        <v>1904</v>
      </c>
      <c r="E12" s="104" t="s">
        <v>94</v>
      </c>
      <c r="F12" s="104" t="s">
        <v>46</v>
      </c>
      <c r="G12" s="104" t="s">
        <v>57</v>
      </c>
      <c r="H12" s="104" t="s">
        <v>201</v>
      </c>
      <c r="I12" s="105">
        <v>3530</v>
      </c>
      <c r="J12" s="106" t="s">
        <v>230</v>
      </c>
      <c r="K12" s="104" t="s">
        <v>231</v>
      </c>
      <c r="L12" s="107"/>
    </row>
    <row r="13" spans="2:12" s="108" customFormat="1" ht="12.75">
      <c r="B13" s="109" t="s">
        <v>55</v>
      </c>
      <c r="C13" s="104" t="s">
        <v>229</v>
      </c>
      <c r="D13" s="104">
        <v>1642</v>
      </c>
      <c r="E13" s="104" t="s">
        <v>94</v>
      </c>
      <c r="F13" s="104" t="s">
        <v>45</v>
      </c>
      <c r="G13" s="104" t="s">
        <v>57</v>
      </c>
      <c r="H13" s="104" t="s">
        <v>201</v>
      </c>
      <c r="I13" s="105">
        <v>3560</v>
      </c>
      <c r="J13" s="106" t="s">
        <v>230</v>
      </c>
      <c r="K13" s="104" t="s">
        <v>231</v>
      </c>
      <c r="L13" s="107"/>
    </row>
    <row r="14" spans="2:12" s="108" customFormat="1" ht="12.75">
      <c r="B14" s="109" t="s">
        <v>55</v>
      </c>
      <c r="C14" s="104" t="s">
        <v>229</v>
      </c>
      <c r="D14" s="104">
        <v>1908</v>
      </c>
      <c r="E14" s="104" t="s">
        <v>97</v>
      </c>
      <c r="F14" s="104" t="s">
        <v>46</v>
      </c>
      <c r="G14" s="104" t="s">
        <v>57</v>
      </c>
      <c r="H14" s="104" t="s">
        <v>201</v>
      </c>
      <c r="I14" s="105">
        <v>11199.54</v>
      </c>
      <c r="J14" s="106" t="s">
        <v>230</v>
      </c>
      <c r="K14" s="104" t="s">
        <v>231</v>
      </c>
      <c r="L14" s="107"/>
    </row>
    <row r="15" spans="2:12" s="108" customFormat="1" ht="12.75">
      <c r="B15" s="109" t="s">
        <v>55</v>
      </c>
      <c r="C15" s="104" t="s">
        <v>232</v>
      </c>
      <c r="D15" s="104">
        <v>129</v>
      </c>
      <c r="E15" s="104" t="s">
        <v>109</v>
      </c>
      <c r="F15" s="104" t="s">
        <v>50</v>
      </c>
      <c r="G15" s="104" t="s">
        <v>57</v>
      </c>
      <c r="H15" s="104" t="s">
        <v>201</v>
      </c>
      <c r="I15" s="105">
        <v>58.14</v>
      </c>
      <c r="J15" s="106" t="s">
        <v>233</v>
      </c>
      <c r="K15" s="104" t="s">
        <v>234</v>
      </c>
      <c r="L15" s="107"/>
    </row>
    <row r="16" spans="2:12" s="108" customFormat="1" ht="12.75">
      <c r="B16" s="109" t="s">
        <v>55</v>
      </c>
      <c r="C16" s="104" t="s">
        <v>235</v>
      </c>
      <c r="D16" s="104">
        <v>3</v>
      </c>
      <c r="E16" s="104" t="s">
        <v>109</v>
      </c>
      <c r="F16" s="104" t="s">
        <v>50</v>
      </c>
      <c r="G16" s="104" t="s">
        <v>57</v>
      </c>
      <c r="H16" s="104" t="s">
        <v>201</v>
      </c>
      <c r="I16" s="105">
        <v>202.96</v>
      </c>
      <c r="J16" s="106" t="s">
        <v>236</v>
      </c>
      <c r="K16" s="104" t="s">
        <v>237</v>
      </c>
      <c r="L16" s="107"/>
    </row>
    <row r="17" spans="2:12" s="108" customFormat="1" ht="12.75">
      <c r="B17" s="109" t="s">
        <v>55</v>
      </c>
      <c r="C17" s="104" t="s">
        <v>238</v>
      </c>
      <c r="D17" s="104">
        <v>109</v>
      </c>
      <c r="E17" s="104" t="s">
        <v>109</v>
      </c>
      <c r="F17" s="104" t="s">
        <v>50</v>
      </c>
      <c r="G17" s="104" t="s">
        <v>57</v>
      </c>
      <c r="H17" s="104" t="s">
        <v>201</v>
      </c>
      <c r="I17" s="105">
        <v>35.16</v>
      </c>
      <c r="J17" s="106" t="s">
        <v>239</v>
      </c>
      <c r="K17" s="104" t="s">
        <v>240</v>
      </c>
      <c r="L17" s="107"/>
    </row>
    <row r="18" spans="2:12" s="108" customFormat="1" ht="12.75">
      <c r="B18" s="109" t="s">
        <v>55</v>
      </c>
      <c r="C18" s="104" t="s">
        <v>238</v>
      </c>
      <c r="D18" s="104">
        <v>107</v>
      </c>
      <c r="E18" s="104" t="s">
        <v>109</v>
      </c>
      <c r="F18" s="104" t="s">
        <v>50</v>
      </c>
      <c r="G18" s="104" t="s">
        <v>57</v>
      </c>
      <c r="H18" s="104" t="s">
        <v>201</v>
      </c>
      <c r="I18" s="105">
        <v>54.95</v>
      </c>
      <c r="J18" s="106" t="s">
        <v>239</v>
      </c>
      <c r="K18" s="104" t="s">
        <v>241</v>
      </c>
      <c r="L18" s="107"/>
    </row>
    <row r="19" spans="2:12" s="108" customFormat="1" ht="12.75">
      <c r="B19" s="109" t="s">
        <v>55</v>
      </c>
      <c r="C19" s="104" t="s">
        <v>242</v>
      </c>
      <c r="D19" s="104">
        <v>167</v>
      </c>
      <c r="E19" s="104" t="s">
        <v>109</v>
      </c>
      <c r="F19" s="104" t="s">
        <v>50</v>
      </c>
      <c r="G19" s="104" t="s">
        <v>57</v>
      </c>
      <c r="H19" s="104" t="s">
        <v>201</v>
      </c>
      <c r="I19" s="105">
        <v>47.13</v>
      </c>
      <c r="J19" s="106" t="s">
        <v>243</v>
      </c>
      <c r="K19" s="104" t="s">
        <v>244</v>
      </c>
      <c r="L19" s="107"/>
    </row>
    <row r="20" spans="2:12" s="108" customFormat="1" ht="12.75">
      <c r="B20" s="109" t="s">
        <v>55</v>
      </c>
      <c r="C20" s="104" t="s">
        <v>245</v>
      </c>
      <c r="D20" s="104">
        <v>259</v>
      </c>
      <c r="E20" s="104" t="s">
        <v>109</v>
      </c>
      <c r="F20" s="104" t="s">
        <v>46</v>
      </c>
      <c r="G20" s="104" t="s">
        <v>57</v>
      </c>
      <c r="H20" s="104" t="s">
        <v>201</v>
      </c>
      <c r="I20" s="105">
        <v>53.43</v>
      </c>
      <c r="J20" s="106" t="s">
        <v>246</v>
      </c>
      <c r="K20" s="104" t="s">
        <v>247</v>
      </c>
      <c r="L20" s="107"/>
    </row>
    <row r="21" spans="2:12" s="108" customFormat="1" ht="12.75">
      <c r="B21" s="109" t="s">
        <v>55</v>
      </c>
      <c r="C21" s="104" t="s">
        <v>245</v>
      </c>
      <c r="D21" s="104">
        <v>257</v>
      </c>
      <c r="E21" s="104" t="s">
        <v>109</v>
      </c>
      <c r="F21" s="104" t="s">
        <v>46</v>
      </c>
      <c r="G21" s="104" t="s">
        <v>57</v>
      </c>
      <c r="H21" s="104" t="s">
        <v>201</v>
      </c>
      <c r="I21" s="105">
        <v>130.79</v>
      </c>
      <c r="J21" s="106" t="s">
        <v>246</v>
      </c>
      <c r="K21" s="104" t="s">
        <v>248</v>
      </c>
      <c r="L21" s="107"/>
    </row>
    <row r="22" spans="2:12" s="108" customFormat="1" ht="12.75">
      <c r="B22" s="109" t="s">
        <v>55</v>
      </c>
      <c r="C22" s="104" t="s">
        <v>245</v>
      </c>
      <c r="D22" s="104">
        <v>255</v>
      </c>
      <c r="E22" s="104" t="s">
        <v>109</v>
      </c>
      <c r="F22" s="104" t="s">
        <v>45</v>
      </c>
      <c r="G22" s="104" t="s">
        <v>57</v>
      </c>
      <c r="H22" s="104" t="s">
        <v>201</v>
      </c>
      <c r="I22" s="105">
        <v>154.26</v>
      </c>
      <c r="J22" s="106" t="s">
        <v>246</v>
      </c>
      <c r="K22" s="104" t="s">
        <v>249</v>
      </c>
      <c r="L22" s="107"/>
    </row>
    <row r="23" spans="2:12" s="108" customFormat="1" ht="12.75">
      <c r="B23" s="109" t="s">
        <v>55</v>
      </c>
      <c r="C23" s="104" t="s">
        <v>242</v>
      </c>
      <c r="D23" s="104">
        <v>41</v>
      </c>
      <c r="E23" s="104" t="s">
        <v>109</v>
      </c>
      <c r="F23" s="104" t="s">
        <v>45</v>
      </c>
      <c r="G23" s="104" t="s">
        <v>57</v>
      </c>
      <c r="H23" s="104" t="s">
        <v>201</v>
      </c>
      <c r="I23" s="105">
        <v>-14.02</v>
      </c>
      <c r="J23" s="106" t="s">
        <v>243</v>
      </c>
      <c r="K23" s="104" t="s">
        <v>250</v>
      </c>
      <c r="L23" s="107"/>
    </row>
    <row r="24" spans="2:12" s="108" customFormat="1" ht="12.75">
      <c r="B24" s="109" t="s">
        <v>55</v>
      </c>
      <c r="C24" s="104" t="s">
        <v>242</v>
      </c>
      <c r="D24" s="104">
        <v>165</v>
      </c>
      <c r="E24" s="104" t="s">
        <v>109</v>
      </c>
      <c r="F24" s="104" t="s">
        <v>45</v>
      </c>
      <c r="G24" s="104" t="s">
        <v>57</v>
      </c>
      <c r="H24" s="104" t="s">
        <v>201</v>
      </c>
      <c r="I24" s="105">
        <v>21.17</v>
      </c>
      <c r="J24" s="106" t="s">
        <v>243</v>
      </c>
      <c r="K24" s="104" t="s">
        <v>251</v>
      </c>
      <c r="L24" s="107"/>
    </row>
    <row r="25" spans="2:12" s="108" customFormat="1" ht="12.75">
      <c r="B25" s="109" t="s">
        <v>55</v>
      </c>
      <c r="C25" s="104" t="s">
        <v>242</v>
      </c>
      <c r="D25" s="104">
        <v>163</v>
      </c>
      <c r="E25" s="104" t="s">
        <v>109</v>
      </c>
      <c r="F25" s="104" t="s">
        <v>45</v>
      </c>
      <c r="G25" s="104" t="s">
        <v>57</v>
      </c>
      <c r="H25" s="104" t="s">
        <v>201</v>
      </c>
      <c r="I25" s="105">
        <v>60.24</v>
      </c>
      <c r="J25" s="106" t="s">
        <v>243</v>
      </c>
      <c r="K25" s="104" t="s">
        <v>252</v>
      </c>
      <c r="L25" s="107"/>
    </row>
    <row r="26" spans="2:12" s="108" customFormat="1" ht="12.75">
      <c r="B26" s="109" t="s">
        <v>55</v>
      </c>
      <c r="C26" s="104" t="s">
        <v>253</v>
      </c>
      <c r="D26" s="104">
        <v>211</v>
      </c>
      <c r="E26" s="104" t="s">
        <v>112</v>
      </c>
      <c r="F26" s="104" t="s">
        <v>52</v>
      </c>
      <c r="G26" s="104" t="s">
        <v>57</v>
      </c>
      <c r="H26" s="104" t="s">
        <v>201</v>
      </c>
      <c r="I26" s="105">
        <v>4710.35</v>
      </c>
      <c r="J26" s="106" t="s">
        <v>230</v>
      </c>
      <c r="K26" s="104" t="s">
        <v>113</v>
      </c>
      <c r="L26" s="107"/>
    </row>
    <row r="27" spans="2:12" s="108" customFormat="1" ht="12.75">
      <c r="B27" s="109" t="s">
        <v>55</v>
      </c>
      <c r="C27" s="104" t="s">
        <v>253</v>
      </c>
      <c r="D27" s="104">
        <v>75</v>
      </c>
      <c r="E27" s="104" t="s">
        <v>112</v>
      </c>
      <c r="F27" s="104" t="s">
        <v>50</v>
      </c>
      <c r="G27" s="104" t="s">
        <v>57</v>
      </c>
      <c r="H27" s="104" t="s">
        <v>201</v>
      </c>
      <c r="I27" s="105">
        <v>415.38</v>
      </c>
      <c r="J27" s="106" t="s">
        <v>230</v>
      </c>
      <c r="K27" s="104" t="s">
        <v>113</v>
      </c>
      <c r="L27" s="107"/>
    </row>
    <row r="28" spans="2:12" s="108" customFormat="1" ht="12.75">
      <c r="B28" s="109" t="s">
        <v>55</v>
      </c>
      <c r="C28" s="104" t="s">
        <v>253</v>
      </c>
      <c r="D28" s="104">
        <v>69</v>
      </c>
      <c r="E28" s="104" t="s">
        <v>112</v>
      </c>
      <c r="F28" s="104" t="s">
        <v>46</v>
      </c>
      <c r="G28" s="104" t="s">
        <v>57</v>
      </c>
      <c r="H28" s="104" t="s">
        <v>201</v>
      </c>
      <c r="I28" s="105">
        <v>69.29</v>
      </c>
      <c r="J28" s="106" t="s">
        <v>230</v>
      </c>
      <c r="K28" s="104" t="s">
        <v>113</v>
      </c>
      <c r="L28" s="107"/>
    </row>
    <row r="29" spans="2:12" s="108" customFormat="1" ht="12.75">
      <c r="B29" s="109" t="s">
        <v>55</v>
      </c>
      <c r="C29" s="104" t="s">
        <v>253</v>
      </c>
      <c r="D29" s="104">
        <v>203</v>
      </c>
      <c r="E29" s="104" t="s">
        <v>112</v>
      </c>
      <c r="F29" s="104" t="s">
        <v>45</v>
      </c>
      <c r="G29" s="104" t="s">
        <v>57</v>
      </c>
      <c r="H29" s="104" t="s">
        <v>201</v>
      </c>
      <c r="I29" s="105">
        <v>12.89</v>
      </c>
      <c r="J29" s="106" t="s">
        <v>230</v>
      </c>
      <c r="K29" s="104" t="s">
        <v>113</v>
      </c>
      <c r="L29" s="107"/>
    </row>
    <row r="30" spans="2:12" s="108" customFormat="1" ht="12.75">
      <c r="B30" s="109" t="s">
        <v>55</v>
      </c>
      <c r="C30" s="104" t="s">
        <v>253</v>
      </c>
      <c r="D30" s="104">
        <v>281</v>
      </c>
      <c r="E30" s="104" t="s">
        <v>112</v>
      </c>
      <c r="F30" s="104" t="s">
        <v>45</v>
      </c>
      <c r="G30" s="104" t="s">
        <v>57</v>
      </c>
      <c r="H30" s="104" t="s">
        <v>201</v>
      </c>
      <c r="I30" s="105">
        <v>9.88</v>
      </c>
      <c r="J30" s="106" t="s">
        <v>230</v>
      </c>
      <c r="K30" s="104" t="s">
        <v>113</v>
      </c>
      <c r="L30" s="107"/>
    </row>
    <row r="31" spans="2:12" s="108" customFormat="1" ht="12.75">
      <c r="B31" s="109" t="s">
        <v>55</v>
      </c>
      <c r="C31" s="104" t="s">
        <v>254</v>
      </c>
      <c r="D31" s="104">
        <v>158</v>
      </c>
      <c r="E31" s="104" t="s">
        <v>115</v>
      </c>
      <c r="F31" s="104" t="s">
        <v>50</v>
      </c>
      <c r="G31" s="104" t="s">
        <v>57</v>
      </c>
      <c r="H31" s="104" t="s">
        <v>201</v>
      </c>
      <c r="I31" s="105">
        <v>48.45</v>
      </c>
      <c r="J31" s="106" t="s">
        <v>230</v>
      </c>
      <c r="K31" s="104" t="s">
        <v>116</v>
      </c>
      <c r="L31" s="107"/>
    </row>
    <row r="32" spans="2:12" s="108" customFormat="1" ht="12.75">
      <c r="B32" s="109" t="s">
        <v>55</v>
      </c>
      <c r="C32" s="104" t="s">
        <v>254</v>
      </c>
      <c r="D32" s="104">
        <v>157</v>
      </c>
      <c r="E32" s="104" t="s">
        <v>115</v>
      </c>
      <c r="F32" s="104" t="s">
        <v>50</v>
      </c>
      <c r="G32" s="104" t="s">
        <v>57</v>
      </c>
      <c r="H32" s="104" t="s">
        <v>201</v>
      </c>
      <c r="I32" s="105">
        <v>32</v>
      </c>
      <c r="J32" s="106" t="s">
        <v>230</v>
      </c>
      <c r="K32" s="104" t="s">
        <v>116</v>
      </c>
      <c r="L32" s="107"/>
    </row>
    <row r="33" spans="2:12" s="108" customFormat="1" ht="12.75">
      <c r="B33" s="109" t="s">
        <v>55</v>
      </c>
      <c r="C33" s="104" t="s">
        <v>254</v>
      </c>
      <c r="D33" s="104">
        <v>156</v>
      </c>
      <c r="E33" s="104" t="s">
        <v>115</v>
      </c>
      <c r="F33" s="104" t="s">
        <v>50</v>
      </c>
      <c r="G33" s="104" t="s">
        <v>57</v>
      </c>
      <c r="H33" s="104" t="s">
        <v>201</v>
      </c>
      <c r="I33" s="105">
        <v>32</v>
      </c>
      <c r="J33" s="106" t="s">
        <v>230</v>
      </c>
      <c r="K33" s="104" t="s">
        <v>116</v>
      </c>
      <c r="L33" s="107"/>
    </row>
    <row r="34" spans="2:12" s="108" customFormat="1" ht="12.75">
      <c r="B34" s="109" t="s">
        <v>55</v>
      </c>
      <c r="C34" s="104" t="s">
        <v>254</v>
      </c>
      <c r="D34" s="104">
        <v>155</v>
      </c>
      <c r="E34" s="104" t="s">
        <v>115</v>
      </c>
      <c r="F34" s="104" t="s">
        <v>50</v>
      </c>
      <c r="G34" s="104" t="s">
        <v>57</v>
      </c>
      <c r="H34" s="104" t="s">
        <v>201</v>
      </c>
      <c r="I34" s="105">
        <v>32</v>
      </c>
      <c r="J34" s="106" t="s">
        <v>230</v>
      </c>
      <c r="K34" s="104" t="s">
        <v>116</v>
      </c>
      <c r="L34" s="107"/>
    </row>
    <row r="35" spans="2:12" s="108" customFormat="1" ht="12.75">
      <c r="B35" s="109" t="s">
        <v>55</v>
      </c>
      <c r="C35" s="104" t="s">
        <v>254</v>
      </c>
      <c r="D35" s="104">
        <v>154</v>
      </c>
      <c r="E35" s="104" t="s">
        <v>115</v>
      </c>
      <c r="F35" s="104" t="s">
        <v>50</v>
      </c>
      <c r="G35" s="104" t="s">
        <v>57</v>
      </c>
      <c r="H35" s="104" t="s">
        <v>201</v>
      </c>
      <c r="I35" s="105">
        <v>36.45</v>
      </c>
      <c r="J35" s="106" t="s">
        <v>230</v>
      </c>
      <c r="K35" s="104" t="s">
        <v>116</v>
      </c>
      <c r="L35" s="107"/>
    </row>
    <row r="36" spans="2:12" s="108" customFormat="1" ht="12.75">
      <c r="B36" s="109" t="s">
        <v>55</v>
      </c>
      <c r="C36" s="104" t="s">
        <v>254</v>
      </c>
      <c r="D36" s="104">
        <v>153</v>
      </c>
      <c r="E36" s="104" t="s">
        <v>115</v>
      </c>
      <c r="F36" s="104" t="s">
        <v>50</v>
      </c>
      <c r="G36" s="104" t="s">
        <v>57</v>
      </c>
      <c r="H36" s="104" t="s">
        <v>201</v>
      </c>
      <c r="I36" s="105">
        <v>47</v>
      </c>
      <c r="J36" s="106" t="s">
        <v>230</v>
      </c>
      <c r="K36" s="104" t="s">
        <v>116</v>
      </c>
      <c r="L36" s="107"/>
    </row>
    <row r="37" spans="2:12" s="108" customFormat="1" ht="12.75">
      <c r="B37" s="109" t="s">
        <v>55</v>
      </c>
      <c r="C37" s="104" t="s">
        <v>254</v>
      </c>
      <c r="D37" s="104">
        <v>152</v>
      </c>
      <c r="E37" s="104" t="s">
        <v>115</v>
      </c>
      <c r="F37" s="104" t="s">
        <v>50</v>
      </c>
      <c r="G37" s="104" t="s">
        <v>57</v>
      </c>
      <c r="H37" s="104" t="s">
        <v>201</v>
      </c>
      <c r="I37" s="105">
        <v>32</v>
      </c>
      <c r="J37" s="106" t="s">
        <v>230</v>
      </c>
      <c r="K37" s="104" t="s">
        <v>116</v>
      </c>
      <c r="L37" s="107"/>
    </row>
    <row r="38" spans="2:12" s="108" customFormat="1" ht="12.75">
      <c r="B38" s="109" t="s">
        <v>55</v>
      </c>
      <c r="C38" s="104" t="s">
        <v>254</v>
      </c>
      <c r="D38" s="104">
        <v>151</v>
      </c>
      <c r="E38" s="104" t="s">
        <v>115</v>
      </c>
      <c r="F38" s="104" t="s">
        <v>50</v>
      </c>
      <c r="G38" s="104" t="s">
        <v>57</v>
      </c>
      <c r="H38" s="104" t="s">
        <v>201</v>
      </c>
      <c r="I38" s="105">
        <v>59</v>
      </c>
      <c r="J38" s="106" t="s">
        <v>230</v>
      </c>
      <c r="K38" s="104" t="s">
        <v>116</v>
      </c>
      <c r="L38" s="107"/>
    </row>
    <row r="39" spans="2:12" s="108" customFormat="1" ht="12.75">
      <c r="B39" s="109" t="s">
        <v>55</v>
      </c>
      <c r="C39" s="104" t="s">
        <v>254</v>
      </c>
      <c r="D39" s="104">
        <v>150</v>
      </c>
      <c r="E39" s="104" t="s">
        <v>115</v>
      </c>
      <c r="F39" s="104" t="s">
        <v>50</v>
      </c>
      <c r="G39" s="104" t="s">
        <v>57</v>
      </c>
      <c r="H39" s="104" t="s">
        <v>201</v>
      </c>
      <c r="I39" s="105">
        <v>32</v>
      </c>
      <c r="J39" s="106" t="s">
        <v>230</v>
      </c>
      <c r="K39" s="104" t="s">
        <v>116</v>
      </c>
      <c r="L39" s="107"/>
    </row>
    <row r="40" spans="2:12" s="108" customFormat="1" ht="12.75">
      <c r="B40" s="109" t="s">
        <v>55</v>
      </c>
      <c r="C40" s="104" t="s">
        <v>254</v>
      </c>
      <c r="D40" s="104">
        <v>149</v>
      </c>
      <c r="E40" s="104" t="s">
        <v>115</v>
      </c>
      <c r="F40" s="104" t="s">
        <v>50</v>
      </c>
      <c r="G40" s="104" t="s">
        <v>57</v>
      </c>
      <c r="H40" s="104" t="s">
        <v>201</v>
      </c>
      <c r="I40" s="105">
        <v>32</v>
      </c>
      <c r="J40" s="106" t="s">
        <v>230</v>
      </c>
      <c r="K40" s="104" t="s">
        <v>116</v>
      </c>
      <c r="L40" s="107"/>
    </row>
    <row r="41" spans="2:12" s="108" customFormat="1" ht="12.75">
      <c r="B41" s="109" t="s">
        <v>55</v>
      </c>
      <c r="C41" s="104" t="s">
        <v>254</v>
      </c>
      <c r="D41" s="104">
        <v>148</v>
      </c>
      <c r="E41" s="104" t="s">
        <v>115</v>
      </c>
      <c r="F41" s="104" t="s">
        <v>45</v>
      </c>
      <c r="G41" s="104" t="s">
        <v>57</v>
      </c>
      <c r="H41" s="104" t="s">
        <v>201</v>
      </c>
      <c r="I41" s="105">
        <v>32</v>
      </c>
      <c r="J41" s="106" t="s">
        <v>230</v>
      </c>
      <c r="K41" s="104" t="s">
        <v>116</v>
      </c>
      <c r="L41" s="107"/>
    </row>
    <row r="42" spans="2:12" s="108" customFormat="1" ht="12.75">
      <c r="B42" s="109" t="s">
        <v>55</v>
      </c>
      <c r="C42" s="104" t="s">
        <v>255</v>
      </c>
      <c r="D42" s="104">
        <v>143</v>
      </c>
      <c r="E42" s="104" t="s">
        <v>142</v>
      </c>
      <c r="F42" s="104" t="s">
        <v>50</v>
      </c>
      <c r="G42" s="104" t="s">
        <v>57</v>
      </c>
      <c r="H42" s="104" t="s">
        <v>201</v>
      </c>
      <c r="I42" s="105">
        <v>42.67</v>
      </c>
      <c r="J42" s="106" t="s">
        <v>230</v>
      </c>
      <c r="K42" s="104" t="s">
        <v>143</v>
      </c>
      <c r="L42" s="107"/>
    </row>
    <row r="43" spans="2:12" s="108" customFormat="1" ht="12.75">
      <c r="B43" s="109" t="s">
        <v>55</v>
      </c>
      <c r="C43" s="104" t="s">
        <v>255</v>
      </c>
      <c r="D43" s="104">
        <v>144</v>
      </c>
      <c r="E43" s="104" t="s">
        <v>145</v>
      </c>
      <c r="F43" s="104" t="s">
        <v>50</v>
      </c>
      <c r="G43" s="104" t="s">
        <v>57</v>
      </c>
      <c r="H43" s="104" t="s">
        <v>201</v>
      </c>
      <c r="I43" s="105">
        <v>70</v>
      </c>
      <c r="J43" s="106" t="s">
        <v>230</v>
      </c>
      <c r="K43" s="104" t="s">
        <v>146</v>
      </c>
      <c r="L43" s="107"/>
    </row>
    <row r="44" spans="2:12" s="108" customFormat="1" ht="12.75">
      <c r="B44" s="109" t="s">
        <v>55</v>
      </c>
      <c r="C44" s="104" t="s">
        <v>255</v>
      </c>
      <c r="D44" s="104">
        <v>146</v>
      </c>
      <c r="E44" s="104" t="s">
        <v>148</v>
      </c>
      <c r="F44" s="104" t="s">
        <v>52</v>
      </c>
      <c r="G44" s="104" t="s">
        <v>57</v>
      </c>
      <c r="H44" s="104" t="s">
        <v>201</v>
      </c>
      <c r="I44" s="105">
        <v>121.72</v>
      </c>
      <c r="J44" s="106" t="s">
        <v>230</v>
      </c>
      <c r="K44" s="104" t="s">
        <v>149</v>
      </c>
      <c r="L44" s="107"/>
    </row>
    <row r="45" spans="2:12" s="108" customFormat="1" ht="12.75">
      <c r="B45" s="109" t="s">
        <v>55</v>
      </c>
      <c r="C45" s="104" t="s">
        <v>255</v>
      </c>
      <c r="D45" s="104">
        <v>145</v>
      </c>
      <c r="E45" s="104" t="s">
        <v>148</v>
      </c>
      <c r="F45" s="104" t="s">
        <v>50</v>
      </c>
      <c r="G45" s="104" t="s">
        <v>57</v>
      </c>
      <c r="H45" s="104" t="s">
        <v>201</v>
      </c>
      <c r="I45" s="105">
        <v>390.67</v>
      </c>
      <c r="J45" s="106" t="s">
        <v>230</v>
      </c>
      <c r="K45" s="104" t="s">
        <v>149</v>
      </c>
      <c r="L45" s="107"/>
    </row>
    <row r="46" spans="2:12" s="108" customFormat="1" ht="12.75">
      <c r="B46" s="109" t="s">
        <v>55</v>
      </c>
      <c r="C46" s="104" t="s">
        <v>255</v>
      </c>
      <c r="D46" s="104">
        <v>141</v>
      </c>
      <c r="E46" s="104" t="s">
        <v>148</v>
      </c>
      <c r="F46" s="104" t="s">
        <v>46</v>
      </c>
      <c r="G46" s="104" t="s">
        <v>57</v>
      </c>
      <c r="H46" s="104" t="s">
        <v>201</v>
      </c>
      <c r="I46" s="105">
        <v>48.34</v>
      </c>
      <c r="J46" s="106" t="s">
        <v>230</v>
      </c>
      <c r="K46" s="104" t="s">
        <v>149</v>
      </c>
      <c r="L46" s="107"/>
    </row>
    <row r="47" spans="2:12" s="108" customFormat="1" ht="12.75">
      <c r="B47" s="109" t="s">
        <v>55</v>
      </c>
      <c r="C47" s="104" t="s">
        <v>255</v>
      </c>
      <c r="D47" s="104">
        <v>139</v>
      </c>
      <c r="E47" s="104" t="s">
        <v>148</v>
      </c>
      <c r="F47" s="104" t="s">
        <v>45</v>
      </c>
      <c r="G47" s="104" t="s">
        <v>57</v>
      </c>
      <c r="H47" s="104" t="s">
        <v>201</v>
      </c>
      <c r="I47" s="105">
        <v>75.17</v>
      </c>
      <c r="J47" s="106" t="s">
        <v>230</v>
      </c>
      <c r="K47" s="104" t="s">
        <v>149</v>
      </c>
      <c r="L47" s="107"/>
    </row>
    <row r="48" spans="2:12" s="108" customFormat="1" ht="12.75">
      <c r="B48" s="109" t="s">
        <v>55</v>
      </c>
      <c r="C48" s="104" t="s">
        <v>255</v>
      </c>
      <c r="D48" s="104">
        <v>147</v>
      </c>
      <c r="E48" s="104" t="s">
        <v>151</v>
      </c>
      <c r="F48" s="104" t="s">
        <v>52</v>
      </c>
      <c r="G48" s="104" t="s">
        <v>57</v>
      </c>
      <c r="H48" s="104" t="s">
        <v>201</v>
      </c>
      <c r="I48" s="105">
        <v>11.5</v>
      </c>
      <c r="J48" s="106" t="s">
        <v>230</v>
      </c>
      <c r="K48" s="104" t="s">
        <v>152</v>
      </c>
      <c r="L48" s="107"/>
    </row>
    <row r="49" spans="2:12" s="108" customFormat="1" ht="12.75">
      <c r="B49" s="109" t="s">
        <v>55</v>
      </c>
      <c r="C49" s="104" t="s">
        <v>255</v>
      </c>
      <c r="D49" s="104">
        <v>142</v>
      </c>
      <c r="E49" s="104" t="s">
        <v>151</v>
      </c>
      <c r="F49" s="104" t="s">
        <v>46</v>
      </c>
      <c r="G49" s="104" t="s">
        <v>57</v>
      </c>
      <c r="H49" s="104" t="s">
        <v>201</v>
      </c>
      <c r="I49" s="105">
        <v>11.5</v>
      </c>
      <c r="J49" s="106" t="s">
        <v>230</v>
      </c>
      <c r="K49" s="104" t="s">
        <v>152</v>
      </c>
      <c r="L49" s="107"/>
    </row>
    <row r="50" spans="2:12" s="108" customFormat="1" ht="12.75">
      <c r="B50" s="109" t="s">
        <v>55</v>
      </c>
      <c r="C50" s="104" t="s">
        <v>255</v>
      </c>
      <c r="D50" s="104">
        <v>140</v>
      </c>
      <c r="E50" s="104" t="s">
        <v>151</v>
      </c>
      <c r="F50" s="104" t="s">
        <v>45</v>
      </c>
      <c r="G50" s="104" t="s">
        <v>57</v>
      </c>
      <c r="H50" s="104" t="s">
        <v>201</v>
      </c>
      <c r="I50" s="105">
        <v>11.5</v>
      </c>
      <c r="J50" s="106" t="s">
        <v>230</v>
      </c>
      <c r="K50" s="104" t="s">
        <v>152</v>
      </c>
      <c r="L50" s="107"/>
    </row>
    <row r="51" spans="2:9" ht="12.75">
      <c r="B51" s="110"/>
      <c r="I51" s="100">
        <f>SUM(I4:I50)</f>
        <v>162055.51000000015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Information Systems</dc:creator>
  <cp:keywords/>
  <dc:description/>
  <cp:lastModifiedBy>Campus Information Systems</cp:lastModifiedBy>
  <dcterms:created xsi:type="dcterms:W3CDTF">2004-11-22T11:03:01Z</dcterms:created>
  <dcterms:modified xsi:type="dcterms:W3CDTF">2005-02-10T21:46:51Z</dcterms:modified>
  <cp:category/>
  <cp:version/>
  <cp:contentType/>
  <cp:contentStatus/>
</cp:coreProperties>
</file>